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0" yWindow="1580" windowWidth="29080" windowHeight="14400" activeTab="2"/>
  </bookViews>
  <sheets>
    <sheet name="Inventory" sheetId="1" r:id="rId1"/>
    <sheet name="13-15" sheetId="2" r:id="rId2"/>
    <sheet name="JrSr" sheetId="3" r:id="rId3"/>
    <sheet name="Invitational- A" sheetId="4" r:id="rId4"/>
    <sheet name="Invitational- B" sheetId="5" r:id="rId5"/>
    <sheet name="COLLEGIATES" sheetId="6" r:id="rId6"/>
    <sheet name="Zone AG" sheetId="7" r:id="rId7"/>
    <sheet name="Potential for 2020" sheetId="8" r:id="rId8"/>
    <sheet name="Sheet1" sheetId="9" r:id="rId9"/>
  </sheets>
  <definedNames>
    <definedName name="_xlnm.Print_Area" localSheetId="1">'13-15'!$A$1:$M$31</definedName>
    <definedName name="_xlnm.Print_Area" localSheetId="0">'Inventory'!$A$1:$Q$40</definedName>
    <definedName name="_xlnm.Print_Area" localSheetId="4">'Invitational- B'!$A$1:$N$55</definedName>
    <definedName name="_xlnm.Print_Area" localSheetId="2">'JrSr'!$A$1:$N$43</definedName>
  </definedNames>
  <calcPr fullCalcOnLoad="1"/>
</workbook>
</file>

<file path=xl/sharedStrings.xml><?xml version="1.0" encoding="utf-8"?>
<sst xmlns="http://schemas.openxmlformats.org/spreadsheetml/2006/main" count="517" uniqueCount="219">
  <si>
    <t>544)</t>
  </si>
  <si>
    <t>Zone Invitational- A</t>
  </si>
  <si>
    <t>Zone Invitational- B</t>
  </si>
  <si>
    <t>Neck ribbons</t>
  </si>
  <si>
    <t>*Returned:</t>
  </si>
  <si>
    <t>*unused items in original condition (no writing, labels, etc.) may be returned to Vice-Chair for credit.</t>
  </si>
  <si>
    <t>Figures</t>
  </si>
  <si>
    <t>Gold</t>
  </si>
  <si>
    <t>Silver</t>
  </si>
  <si>
    <t>Bronze</t>
  </si>
  <si>
    <t>4th</t>
  </si>
  <si>
    <t>5th</t>
  </si>
  <si>
    <t>6th</t>
  </si>
  <si>
    <t>7th</t>
  </si>
  <si>
    <t>8th</t>
  </si>
  <si>
    <t xml:space="preserve">Solo </t>
  </si>
  <si>
    <t xml:space="preserve">Duet </t>
  </si>
  <si>
    <t>Team</t>
  </si>
  <si>
    <t>Total</t>
  </si>
  <si>
    <t>Extra</t>
  </si>
  <si>
    <t>Total Sent</t>
  </si>
  <si>
    <t>Returned:</t>
  </si>
  <si>
    <t>Scholar Athlete Pins</t>
  </si>
  <si>
    <t>Figures - 10UI</t>
  </si>
  <si>
    <t>Solo - 10UI</t>
  </si>
  <si>
    <t>Duet - 10UI</t>
  </si>
  <si>
    <t>Trio - 10UI</t>
  </si>
  <si>
    <t>Team - 10UI</t>
  </si>
  <si>
    <t>Figures - 11/12I</t>
  </si>
  <si>
    <t>Solo - 11/12I</t>
  </si>
  <si>
    <t>Duet - 11/12I</t>
  </si>
  <si>
    <t>Trio - 11/12I</t>
  </si>
  <si>
    <t>Team - 11/12I</t>
  </si>
  <si>
    <t>Figures - 13/15AG</t>
  </si>
  <si>
    <t>Solo - 13/15AG</t>
  </si>
  <si>
    <t>Duet - 13/15AG</t>
  </si>
  <si>
    <t>Team - 13/15AG</t>
  </si>
  <si>
    <t>Figures - 13OI</t>
  </si>
  <si>
    <t>Junior Zones</t>
  </si>
  <si>
    <t>Senior Zones</t>
  </si>
  <si>
    <t>Zone AG</t>
  </si>
  <si>
    <t>Gold Medals</t>
  </si>
  <si>
    <t>Silver Medals</t>
  </si>
  <si>
    <t>Bronze Medals</t>
  </si>
  <si>
    <t>4th Place Ribbons</t>
  </si>
  <si>
    <t>5th Place Ribbons</t>
  </si>
  <si>
    <t>6th Place Ribbons</t>
  </si>
  <si>
    <t>7th Place Ribbons</t>
  </si>
  <si>
    <t xml:space="preserve"> </t>
  </si>
  <si>
    <t>Costs:</t>
  </si>
  <si>
    <t>Ribbons</t>
  </si>
  <si>
    <t>Medals</t>
  </si>
  <si>
    <t>COST:</t>
  </si>
  <si>
    <t>GOLD</t>
  </si>
  <si>
    <t>SILVER</t>
  </si>
  <si>
    <t>BRONZE</t>
  </si>
  <si>
    <t>8th Place Ribbons</t>
  </si>
  <si>
    <t>Neck Ribbons</t>
  </si>
  <si>
    <t>Used</t>
  </si>
  <si>
    <t>* Returned for credit to Hasty Awards- Gold (211), Silver (118), Bronze (189), Misc. Broken (26)  Total (</t>
  </si>
  <si>
    <t>Ordered</t>
  </si>
  <si>
    <t>Two Year Need</t>
  </si>
  <si>
    <t>Cost each-  Medals-</t>
  </si>
  <si>
    <t>Cost each-  Ribbons-</t>
  </si>
  <si>
    <t>Total Cost Due East Zone=</t>
  </si>
  <si>
    <t>Used:</t>
  </si>
  <si>
    <t>Sent:</t>
  </si>
  <si>
    <t>Total:</t>
  </si>
  <si>
    <t>Extra:</t>
  </si>
  <si>
    <t>Total Sent:</t>
  </si>
  <si>
    <t>Inventory 2017</t>
  </si>
  <si>
    <t>Inventory 2018</t>
  </si>
  <si>
    <t>9th Place Ribbons</t>
  </si>
  <si>
    <t>10th Place Ribbons</t>
  </si>
  <si>
    <t>11th Place Ribbons</t>
  </si>
  <si>
    <t>12th Place Ribbons</t>
  </si>
  <si>
    <t>13-15 Champs</t>
  </si>
  <si>
    <t>combo</t>
  </si>
  <si>
    <t>9th</t>
  </si>
  <si>
    <t>10th</t>
  </si>
  <si>
    <t>11th</t>
  </si>
  <si>
    <t>12th</t>
  </si>
  <si>
    <t>scholar pins</t>
  </si>
  <si>
    <t>Figures - 12UAG</t>
  </si>
  <si>
    <t>Duet - 12UAG</t>
  </si>
  <si>
    <t>Team - 12UAG</t>
  </si>
  <si>
    <t>All Star Towels</t>
  </si>
  <si>
    <t xml:space="preserve">Figures - </t>
  </si>
  <si>
    <t>A FIGURES</t>
  </si>
  <si>
    <t>C FIGURES</t>
  </si>
  <si>
    <t>D FIGURES</t>
  </si>
  <si>
    <t>B FIGURES</t>
  </si>
  <si>
    <t xml:space="preserve">Trio </t>
  </si>
  <si>
    <t xml:space="preserve">Team </t>
  </si>
  <si>
    <t xml:space="preserve">Cost each - lanyards - </t>
  </si>
  <si>
    <t>Medal and Ribbon Cost:</t>
  </si>
  <si>
    <t>Lanyards used:</t>
  </si>
  <si>
    <t>Combo</t>
  </si>
  <si>
    <t>needed:</t>
  </si>
  <si>
    <t>Solo - 12UAG</t>
  </si>
  <si>
    <t>Full Total:</t>
  </si>
  <si>
    <t>Collegiates</t>
  </si>
  <si>
    <t>Needed 2019</t>
  </si>
  <si>
    <t>Potential Used- 2018</t>
  </si>
  <si>
    <t>EXTRA tocover all bases</t>
  </si>
  <si>
    <t>Inventory after 2019</t>
  </si>
  <si>
    <t>East Zone Synchro</t>
  </si>
  <si>
    <t>Kris-Ann Gutenmakher</t>
  </si>
  <si>
    <t xml:space="preserve">110 Elizabeth St </t>
  </si>
  <si>
    <t>Oradell, NJ 07649</t>
  </si>
  <si>
    <t>Mixed Duet</t>
  </si>
  <si>
    <t>x25</t>
  </si>
  <si>
    <t>Donate by Carol</t>
  </si>
  <si>
    <t>Jr Champs</t>
  </si>
  <si>
    <t>Sr Champs</t>
  </si>
  <si>
    <t>Jr/Sr Champs</t>
  </si>
  <si>
    <t>East Zone Invirte</t>
  </si>
  <si>
    <t>June Champs</t>
  </si>
  <si>
    <t>Must Order</t>
  </si>
  <si>
    <t>current inventory</t>
  </si>
  <si>
    <t>total for meet</t>
  </si>
  <si>
    <t>USA Neck Ribbons</t>
  </si>
  <si>
    <t>or FREE lanyards</t>
  </si>
  <si>
    <t>Plain Red, White and Blue</t>
  </si>
  <si>
    <t>* need to order</t>
  </si>
  <si>
    <t>with Neck Ribbons</t>
  </si>
  <si>
    <t>Solo Free</t>
  </si>
  <si>
    <t>Solo Tech</t>
  </si>
  <si>
    <t>Duet Free</t>
  </si>
  <si>
    <t>Duet Tech</t>
  </si>
  <si>
    <t>Team Free</t>
  </si>
  <si>
    <t>Team Tech</t>
  </si>
  <si>
    <t>Solo - 16O int</t>
  </si>
  <si>
    <t>Duet - 16 int</t>
  </si>
  <si>
    <t>Team - 16O int</t>
  </si>
  <si>
    <t>Team - 13int</t>
  </si>
  <si>
    <t>Trio - 13int</t>
  </si>
  <si>
    <t>Duet - 13int</t>
  </si>
  <si>
    <t>Solo - 13int</t>
  </si>
  <si>
    <t>Combo - 13/15AG</t>
  </si>
  <si>
    <t>INVOICE: FOR Collegiate Regionals Medals &amp; Ribbons  to Univ. of Penn FINAL</t>
  </si>
  <si>
    <t>110 Elizabeth St., Oradell, NJ 07649</t>
  </si>
  <si>
    <t>Payable to</t>
  </si>
  <si>
    <t>Mail to</t>
  </si>
  <si>
    <t>Inventory Fall 2019</t>
  </si>
  <si>
    <t>Potential Need</t>
  </si>
  <si>
    <t>Needed 2020</t>
  </si>
  <si>
    <t>Inventory 2019</t>
  </si>
  <si>
    <t>Jr/Sr</t>
  </si>
  <si>
    <t>Senior</t>
  </si>
  <si>
    <t>Figures - 16O int</t>
  </si>
  <si>
    <t>Trio - 16O int</t>
  </si>
  <si>
    <t>Solo - 16/19AG</t>
  </si>
  <si>
    <t>Duet - 16/19AG</t>
  </si>
  <si>
    <t>Team - 16/19AG</t>
  </si>
  <si>
    <t>Combo - 16/19AG</t>
  </si>
  <si>
    <t>mixed duet 10UI</t>
  </si>
  <si>
    <t>mixed duet 12UAG</t>
  </si>
  <si>
    <t>mixed duet 1112I</t>
  </si>
  <si>
    <t>Combo - 13OI</t>
  </si>
  <si>
    <t>figures 13OVI</t>
  </si>
  <si>
    <t>figures 16 OVI</t>
  </si>
  <si>
    <t>16 over AG solo</t>
  </si>
  <si>
    <t>16 over AG duet</t>
  </si>
  <si>
    <t>16 over AG team</t>
  </si>
  <si>
    <t xml:space="preserve">free and tech </t>
  </si>
  <si>
    <t>Combo - 13int</t>
  </si>
  <si>
    <t>Trio - 16 int</t>
  </si>
  <si>
    <t>gold</t>
  </si>
  <si>
    <t>silver</t>
  </si>
  <si>
    <t>bronze</t>
  </si>
  <si>
    <t xml:space="preserve">Zone Age Group </t>
  </si>
  <si>
    <t>Mixed Duet - 10UI</t>
  </si>
  <si>
    <t>Mixed Duet - 11/12I</t>
  </si>
  <si>
    <t>Figures - 13-15Int</t>
  </si>
  <si>
    <t>Solo - 13-15Int</t>
  </si>
  <si>
    <t>Duet - 13-15Int</t>
  </si>
  <si>
    <t>MixedDuet - 13-15Int</t>
  </si>
  <si>
    <t>Trio - 13-15Int</t>
  </si>
  <si>
    <t>Team - 13-15Int</t>
  </si>
  <si>
    <t>Combo 13-&amp;Over int</t>
  </si>
  <si>
    <t>Figures - 16OI</t>
  </si>
  <si>
    <t>Solo - 16OI</t>
  </si>
  <si>
    <t>Duet -  16OI</t>
  </si>
  <si>
    <t>MixedDuet -  16OI</t>
  </si>
  <si>
    <t>Trio -  16OI</t>
  </si>
  <si>
    <t>Team -  16OI</t>
  </si>
  <si>
    <t xml:space="preserve">Solo - 12UAG </t>
  </si>
  <si>
    <t>Mixed Duet 12UAG</t>
  </si>
  <si>
    <t>Solo - 13/OAG</t>
  </si>
  <si>
    <t>Mixed Duet 13-15AG</t>
  </si>
  <si>
    <t>Duet - 13/OAG</t>
  </si>
  <si>
    <t>Team - 13/OAG</t>
  </si>
  <si>
    <t>Combo - 13/OAG</t>
  </si>
  <si>
    <t>Neck Ribbons Needed</t>
  </si>
  <si>
    <t>39 sent</t>
  </si>
  <si>
    <t>combo jr/sr</t>
  </si>
  <si>
    <t>Lanyard Total</t>
  </si>
  <si>
    <t>13-15 Champs final</t>
  </si>
  <si>
    <t>Senior 2019 potential</t>
  </si>
  <si>
    <t>2020 Zone Invitational B - Potential</t>
  </si>
  <si>
    <t>Zone Age Group 2020 - Potential</t>
  </si>
  <si>
    <t>2021 Potential Need</t>
  </si>
  <si>
    <t>2019-2020 Inventory</t>
  </si>
  <si>
    <t xml:space="preserve">  </t>
  </si>
  <si>
    <t>Junior Neck Ribbons</t>
  </si>
  <si>
    <t>Senior Neck Ribbons</t>
  </si>
  <si>
    <t>Jr/Sr Neck Ribbons</t>
  </si>
  <si>
    <t>Junior Zones 2020 potential - New Canaan</t>
  </si>
  <si>
    <t>2020 EZ 13-15 Champs - Final ANA Synchro</t>
  </si>
  <si>
    <t>2020 Zone Invitational A - Potential -Pre-Entry Numbers</t>
  </si>
  <si>
    <t>Collegiate Regionals - Final Penn</t>
  </si>
  <si>
    <t>Potential Needed 2021</t>
  </si>
  <si>
    <t xml:space="preserve">Junior Zones </t>
  </si>
  <si>
    <t xml:space="preserve">Senior Zones </t>
  </si>
  <si>
    <t>Collegiates - final</t>
  </si>
  <si>
    <t xml:space="preserve">Zone Invitational- B </t>
  </si>
  <si>
    <t>potential Used- 2020</t>
  </si>
  <si>
    <t>Inventory Fall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</si>
</sst>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Verdana"/>
      <family val="0"/>
    </font>
    <font>
      <sz val="9"/>
      <name val="Arial"/>
      <family val="0"/>
    </font>
    <font>
      <sz val="18"/>
      <name val="Arial"/>
      <family val="0"/>
    </font>
    <font>
      <sz val="9"/>
      <name val="Arial Narrow"/>
      <family val="0"/>
    </font>
    <font>
      <b/>
      <sz val="9"/>
      <name val="Arial Narrow"/>
      <family val="0"/>
    </font>
    <font>
      <b/>
      <sz val="9"/>
      <name val="Arial"/>
      <family val="2"/>
    </font>
    <font>
      <sz val="12"/>
      <name val="Cambria"/>
      <family val="0"/>
    </font>
    <font>
      <sz val="11"/>
      <name val="Cambria"/>
      <family val="0"/>
    </font>
    <font>
      <sz val="8"/>
      <name val="Arial Narrow"/>
      <family val="0"/>
    </font>
    <font>
      <b/>
      <sz val="8"/>
      <name val="Arial Narrow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9"/>
      <color theme="0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19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60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5" fillId="0" borderId="10" xfId="0" applyNumberFormat="1" applyFont="1" applyBorder="1" applyAlignment="1">
      <alignment/>
    </xf>
    <xf numFmtId="0" fontId="0" fillId="30" borderId="0" xfId="0" applyFill="1" applyAlignment="1">
      <alignment/>
    </xf>
    <xf numFmtId="0" fontId="0" fillId="0" borderId="0" xfId="0" applyFill="1" applyBorder="1" applyAlignment="1">
      <alignment/>
    </xf>
    <xf numFmtId="0" fontId="7" fillId="2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164" fontId="7" fillId="0" borderId="0" xfId="0" applyNumberFormat="1" applyFont="1" applyAlignment="1">
      <alignment horizontal="center"/>
    </xf>
    <xf numFmtId="8" fontId="7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textRotation="60"/>
    </xf>
    <xf numFmtId="0" fontId="7" fillId="0" borderId="11" xfId="0" applyFont="1" applyFill="1" applyBorder="1" applyAlignment="1">
      <alignment horizontal="center" textRotation="64"/>
    </xf>
    <xf numFmtId="0" fontId="7" fillId="31" borderId="0" xfId="0" applyFont="1" applyFill="1" applyAlignment="1">
      <alignment horizontal="center"/>
    </xf>
    <xf numFmtId="0" fontId="7" fillId="0" borderId="0" xfId="0" applyNumberFormat="1" applyFont="1" applyAlignment="1">
      <alignment horizontal="center" shrinkToFit="1"/>
    </xf>
    <xf numFmtId="0" fontId="7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31" borderId="0" xfId="0" applyFont="1" applyFill="1" applyAlignment="1">
      <alignment/>
    </xf>
    <xf numFmtId="44" fontId="0" fillId="0" borderId="0" xfId="0" applyNumberFormat="1" applyAlignment="1">
      <alignment horizontal="right"/>
    </xf>
    <xf numFmtId="0" fontId="7" fillId="31" borderId="12" xfId="0" applyFont="1" applyFill="1" applyBorder="1" applyAlignment="1">
      <alignment/>
    </xf>
    <xf numFmtId="0" fontId="7" fillId="31" borderId="12" xfId="0" applyFont="1" applyFill="1" applyBorder="1" applyAlignment="1">
      <alignment horizontal="center"/>
    </xf>
    <xf numFmtId="0" fontId="7" fillId="31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164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 textRotation="60"/>
    </xf>
    <xf numFmtId="0" fontId="7" fillId="0" borderId="0" xfId="0" applyFont="1" applyAlignment="1">
      <alignment horizontal="right"/>
    </xf>
    <xf numFmtId="0" fontId="7" fillId="32" borderId="0" xfId="0" applyFont="1" applyFill="1" applyAlignment="1">
      <alignment/>
    </xf>
    <xf numFmtId="8" fontId="7" fillId="0" borderId="0" xfId="0" applyNumberFormat="1" applyFont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164" fontId="10" fillId="0" borderId="2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0" fontId="14" fillId="24" borderId="0" xfId="0" applyFont="1" applyFill="1" applyAlignment="1">
      <alignment/>
    </xf>
    <xf numFmtId="0" fontId="14" fillId="0" borderId="0" xfId="0" applyFont="1" applyAlignment="1">
      <alignment/>
    </xf>
    <xf numFmtId="0" fontId="15" fillId="31" borderId="22" xfId="0" applyFont="1" applyFill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 textRotation="60"/>
    </xf>
    <xf numFmtId="0" fontId="0" fillId="31" borderId="0" xfId="0" applyFill="1" applyAlignment="1">
      <alignment/>
    </xf>
    <xf numFmtId="0" fontId="0" fillId="0" borderId="0" xfId="0" applyFont="1" applyAlignment="1">
      <alignment horizontal="center"/>
    </xf>
    <xf numFmtId="164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3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textRotation="60"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49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zoomScale="125" zoomScaleNormal="125" workbookViewId="0" topLeftCell="A1">
      <selection activeCell="Q2" sqref="Q2"/>
    </sheetView>
  </sheetViews>
  <sheetFormatPr defaultColWidth="8.8515625" defaultRowHeight="12.75"/>
  <cols>
    <col min="1" max="1" width="10.28125" style="60" customWidth="1"/>
    <col min="2" max="2" width="5.28125" style="14" customWidth="1"/>
    <col min="3" max="3" width="5.7109375" style="15" customWidth="1"/>
    <col min="4" max="4" width="5.8515625" style="15" customWidth="1"/>
    <col min="5" max="5" width="5.00390625" style="15" customWidth="1"/>
    <col min="6" max="6" width="4.7109375" style="15" customWidth="1"/>
    <col min="7" max="7" width="5.28125" style="15" customWidth="1"/>
    <col min="8" max="8" width="5.8515625" style="15" customWidth="1"/>
    <col min="9" max="9" width="4.8515625" style="14" customWidth="1"/>
    <col min="10" max="10" width="5.00390625" style="14" customWidth="1"/>
    <col min="11" max="11" width="4.421875" style="14" customWidth="1"/>
    <col min="12" max="12" width="6.140625" style="14" customWidth="1"/>
    <col min="13" max="13" width="5.421875" style="14" customWidth="1"/>
    <col min="14" max="14" width="6.421875" style="14" customWidth="1"/>
    <col min="15" max="15" width="7.421875" style="14" customWidth="1"/>
    <col min="16" max="16" width="8.00390625" style="14" customWidth="1"/>
    <col min="17" max="17" width="7.8515625" style="14" customWidth="1"/>
    <col min="18" max="16384" width="8.8515625" style="14" customWidth="1"/>
  </cols>
  <sheetData>
    <row r="1" spans="1:16" ht="21">
      <c r="A1" s="78" t="s">
        <v>203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87.75" customHeight="1">
      <c r="A2" s="59"/>
      <c r="B2" s="20" t="s">
        <v>144</v>
      </c>
      <c r="C2" s="20" t="s">
        <v>146</v>
      </c>
      <c r="D2" s="20" t="s">
        <v>212</v>
      </c>
      <c r="E2" s="20" t="s">
        <v>61</v>
      </c>
      <c r="F2" s="20" t="s">
        <v>60</v>
      </c>
      <c r="G2" s="20" t="s">
        <v>147</v>
      </c>
      <c r="H2" s="20" t="s">
        <v>198</v>
      </c>
      <c r="I2" s="20" t="s">
        <v>213</v>
      </c>
      <c r="J2" s="21" t="s">
        <v>214</v>
      </c>
      <c r="K2" s="21" t="s">
        <v>215</v>
      </c>
      <c r="L2" s="21" t="s">
        <v>1</v>
      </c>
      <c r="M2" s="21" t="s">
        <v>216</v>
      </c>
      <c r="N2" s="21" t="s">
        <v>40</v>
      </c>
      <c r="O2" s="20" t="s">
        <v>217</v>
      </c>
      <c r="P2" s="20" t="s">
        <v>218</v>
      </c>
    </row>
    <row r="3" spans="1:16" ht="12">
      <c r="A3" s="60" t="s">
        <v>41</v>
      </c>
      <c r="B3" s="15">
        <v>778</v>
      </c>
      <c r="C3" s="15">
        <v>236</v>
      </c>
      <c r="D3" s="15">
        <v>236</v>
      </c>
      <c r="E3">
        <v>472</v>
      </c>
      <c r="F3" s="22">
        <v>0</v>
      </c>
      <c r="G3" s="15">
        <f aca="true" t="shared" si="0" ref="G3:G14">SUM(B3+F3)</f>
        <v>778</v>
      </c>
      <c r="H3" s="15">
        <v>24</v>
      </c>
      <c r="I3" s="14">
        <v>26</v>
      </c>
      <c r="J3" s="14">
        <v>4</v>
      </c>
      <c r="K3" s="14">
        <v>18</v>
      </c>
      <c r="L3" s="14">
        <v>96</v>
      </c>
      <c r="M3" s="14">
        <v>77</v>
      </c>
      <c r="N3" s="14">
        <v>127</v>
      </c>
      <c r="O3">
        <f aca="true" t="shared" si="1" ref="O3:O14">SUM(H3:N3)</f>
        <v>372</v>
      </c>
      <c r="P3" s="14">
        <f aca="true" t="shared" si="2" ref="P3:P14">SUM(G3-O3)</f>
        <v>406</v>
      </c>
    </row>
    <row r="4" spans="1:16" ht="12">
      <c r="A4" s="60" t="s">
        <v>42</v>
      </c>
      <c r="B4" s="15">
        <v>672</v>
      </c>
      <c r="C4" s="15">
        <v>236</v>
      </c>
      <c r="D4" s="15">
        <v>236</v>
      </c>
      <c r="E4" s="15">
        <v>472</v>
      </c>
      <c r="F4" s="22">
        <v>0</v>
      </c>
      <c r="G4" s="15">
        <f t="shared" si="0"/>
        <v>672</v>
      </c>
      <c r="H4" s="15">
        <v>22</v>
      </c>
      <c r="I4" s="14">
        <v>26</v>
      </c>
      <c r="J4" s="14">
        <v>8</v>
      </c>
      <c r="K4" s="14">
        <v>19</v>
      </c>
      <c r="L4" s="14">
        <v>67</v>
      </c>
      <c r="M4" s="14">
        <v>55</v>
      </c>
      <c r="N4" s="14">
        <v>120</v>
      </c>
      <c r="O4">
        <f t="shared" si="1"/>
        <v>317</v>
      </c>
      <c r="P4" s="14">
        <f t="shared" si="2"/>
        <v>355</v>
      </c>
    </row>
    <row r="5" spans="1:16" ht="12">
      <c r="A5" s="60" t="s">
        <v>43</v>
      </c>
      <c r="B5" s="15">
        <v>485</v>
      </c>
      <c r="C5" s="15">
        <v>236</v>
      </c>
      <c r="D5" s="15">
        <v>236</v>
      </c>
      <c r="E5" s="15">
        <v>472</v>
      </c>
      <c r="F5" s="22">
        <v>0</v>
      </c>
      <c r="G5" s="15">
        <f t="shared" si="0"/>
        <v>485</v>
      </c>
      <c r="H5" s="15">
        <v>18</v>
      </c>
      <c r="I5" s="14">
        <v>26</v>
      </c>
      <c r="J5" s="14">
        <v>6</v>
      </c>
      <c r="K5" s="14">
        <v>0</v>
      </c>
      <c r="L5" s="14">
        <v>40</v>
      </c>
      <c r="M5" s="14">
        <v>32</v>
      </c>
      <c r="N5" s="14">
        <v>105</v>
      </c>
      <c r="O5">
        <f t="shared" si="1"/>
        <v>227</v>
      </c>
      <c r="P5" s="14">
        <f t="shared" si="2"/>
        <v>258</v>
      </c>
    </row>
    <row r="6" spans="1:16" ht="12">
      <c r="A6" s="60" t="s">
        <v>44</v>
      </c>
      <c r="B6" s="15">
        <v>229</v>
      </c>
      <c r="C6" s="15">
        <v>225</v>
      </c>
      <c r="D6" s="15">
        <v>225</v>
      </c>
      <c r="E6" s="15">
        <f aca="true" t="shared" si="3" ref="E4:E10">SUM(C6:D6)-B6</f>
        <v>221</v>
      </c>
      <c r="F6" s="22">
        <v>0</v>
      </c>
      <c r="G6" s="15">
        <f t="shared" si="0"/>
        <v>229</v>
      </c>
      <c r="H6" s="15">
        <v>15</v>
      </c>
      <c r="I6" s="14">
        <v>14</v>
      </c>
      <c r="J6" s="14">
        <v>7</v>
      </c>
      <c r="K6" s="14">
        <v>13</v>
      </c>
      <c r="L6" s="14">
        <v>54</v>
      </c>
      <c r="M6" s="14">
        <v>39</v>
      </c>
      <c r="N6" s="14">
        <v>55</v>
      </c>
      <c r="O6">
        <f t="shared" si="1"/>
        <v>197</v>
      </c>
      <c r="P6" s="14">
        <f t="shared" si="2"/>
        <v>32</v>
      </c>
    </row>
    <row r="7" spans="1:16" ht="12">
      <c r="A7" s="60" t="s">
        <v>45</v>
      </c>
      <c r="B7" s="15">
        <v>297</v>
      </c>
      <c r="C7" s="15">
        <v>225</v>
      </c>
      <c r="D7" s="15">
        <v>225</v>
      </c>
      <c r="E7" s="15">
        <f>D7+C7-B7</f>
        <v>153</v>
      </c>
      <c r="F7" s="22">
        <v>0</v>
      </c>
      <c r="G7" s="15">
        <f t="shared" si="0"/>
        <v>297</v>
      </c>
      <c r="H7" s="15">
        <v>20</v>
      </c>
      <c r="I7" s="14">
        <v>14</v>
      </c>
      <c r="J7" s="14">
        <v>11</v>
      </c>
      <c r="K7" s="14">
        <v>12</v>
      </c>
      <c r="L7" s="14">
        <v>34</v>
      </c>
      <c r="M7" s="14">
        <v>12</v>
      </c>
      <c r="N7" s="14">
        <v>55</v>
      </c>
      <c r="O7">
        <f t="shared" si="1"/>
        <v>158</v>
      </c>
      <c r="P7" s="14">
        <f t="shared" si="2"/>
        <v>139</v>
      </c>
    </row>
    <row r="8" spans="1:16" ht="12">
      <c r="A8" s="60" t="s">
        <v>46</v>
      </c>
      <c r="B8" s="15">
        <v>220</v>
      </c>
      <c r="C8" s="15">
        <v>225</v>
      </c>
      <c r="D8" s="15">
        <v>225</v>
      </c>
      <c r="E8" s="15">
        <f>D8+C8-B8</f>
        <v>230</v>
      </c>
      <c r="F8" s="22">
        <v>0</v>
      </c>
      <c r="G8" s="15">
        <f t="shared" si="0"/>
        <v>220</v>
      </c>
      <c r="H8" s="15">
        <v>10</v>
      </c>
      <c r="I8" s="14">
        <v>14</v>
      </c>
      <c r="J8" s="14">
        <v>7</v>
      </c>
      <c r="K8" s="14">
        <v>3</v>
      </c>
      <c r="L8" s="14">
        <v>30</v>
      </c>
      <c r="M8" s="14">
        <v>9</v>
      </c>
      <c r="N8" s="14">
        <v>50</v>
      </c>
      <c r="O8">
        <f t="shared" si="1"/>
        <v>123</v>
      </c>
      <c r="P8" s="14">
        <f t="shared" si="2"/>
        <v>97</v>
      </c>
    </row>
    <row r="9" spans="1:16" ht="12">
      <c r="A9" s="60" t="s">
        <v>47</v>
      </c>
      <c r="B9" s="15">
        <v>112</v>
      </c>
      <c r="C9" s="15">
        <v>225</v>
      </c>
      <c r="D9" s="15">
        <v>225</v>
      </c>
      <c r="E9" s="15">
        <f t="shared" si="3"/>
        <v>338</v>
      </c>
      <c r="F9" s="22">
        <v>0</v>
      </c>
      <c r="G9" s="15">
        <f t="shared" si="0"/>
        <v>112</v>
      </c>
      <c r="H9" s="15">
        <v>11</v>
      </c>
      <c r="I9" s="14">
        <v>13</v>
      </c>
      <c r="J9" s="14">
        <v>5</v>
      </c>
      <c r="K9" s="14">
        <v>3</v>
      </c>
      <c r="L9" s="14">
        <v>17</v>
      </c>
      <c r="M9" s="14">
        <v>9</v>
      </c>
      <c r="N9" s="14">
        <v>38</v>
      </c>
      <c r="O9">
        <f t="shared" si="1"/>
        <v>96</v>
      </c>
      <c r="P9" s="14">
        <f t="shared" si="2"/>
        <v>16</v>
      </c>
    </row>
    <row r="10" spans="1:16" ht="12">
      <c r="A10" s="60" t="s">
        <v>56</v>
      </c>
      <c r="B10" s="15">
        <v>165</v>
      </c>
      <c r="C10" s="15">
        <v>225</v>
      </c>
      <c r="D10" s="15">
        <v>225</v>
      </c>
      <c r="E10" s="15">
        <f t="shared" si="3"/>
        <v>285</v>
      </c>
      <c r="F10" s="22">
        <v>0</v>
      </c>
      <c r="G10" s="15">
        <f t="shared" si="0"/>
        <v>165</v>
      </c>
      <c r="H10" s="15">
        <v>12</v>
      </c>
      <c r="I10" s="14">
        <v>13</v>
      </c>
      <c r="J10" s="14">
        <v>14</v>
      </c>
      <c r="K10" s="14">
        <v>2</v>
      </c>
      <c r="L10" s="14">
        <v>12</v>
      </c>
      <c r="M10" s="14">
        <v>8</v>
      </c>
      <c r="N10" s="14">
        <v>34</v>
      </c>
      <c r="O10">
        <f t="shared" si="1"/>
        <v>95</v>
      </c>
      <c r="P10" s="14">
        <f t="shared" si="2"/>
        <v>70</v>
      </c>
    </row>
    <row r="11" spans="1:16" ht="10.5">
      <c r="A11" s="60" t="s">
        <v>72</v>
      </c>
      <c r="B11" s="15">
        <v>187</v>
      </c>
      <c r="C11" s="15">
        <v>225</v>
      </c>
      <c r="D11" s="15">
        <v>225</v>
      </c>
      <c r="E11" s="15">
        <f>SUM(C11:D11)-B11</f>
        <v>263</v>
      </c>
      <c r="F11" s="22">
        <v>0</v>
      </c>
      <c r="G11" s="15">
        <f t="shared" si="0"/>
        <v>187</v>
      </c>
      <c r="H11" s="15">
        <v>9</v>
      </c>
      <c r="I11" s="14">
        <v>5</v>
      </c>
      <c r="J11" s="14">
        <v>3</v>
      </c>
      <c r="K11" s="14">
        <v>1</v>
      </c>
      <c r="L11" s="14">
        <v>10</v>
      </c>
      <c r="M11" s="14">
        <v>7</v>
      </c>
      <c r="N11" s="14">
        <v>33</v>
      </c>
      <c r="O11" s="14">
        <f t="shared" si="1"/>
        <v>68</v>
      </c>
      <c r="P11" s="14">
        <f t="shared" si="2"/>
        <v>119</v>
      </c>
    </row>
    <row r="12" spans="1:16" ht="10.5">
      <c r="A12" s="60" t="s">
        <v>73</v>
      </c>
      <c r="B12" s="15">
        <v>125</v>
      </c>
      <c r="C12" s="15">
        <v>225</v>
      </c>
      <c r="D12" s="15">
        <v>225</v>
      </c>
      <c r="E12" s="15">
        <f>SUM(C12:D12)-B12</f>
        <v>325</v>
      </c>
      <c r="F12" s="22">
        <v>0</v>
      </c>
      <c r="G12" s="15">
        <f t="shared" si="0"/>
        <v>125</v>
      </c>
      <c r="H12" s="15">
        <v>13</v>
      </c>
      <c r="I12" s="14">
        <v>2</v>
      </c>
      <c r="J12" s="14">
        <v>7</v>
      </c>
      <c r="K12" s="14">
        <v>1</v>
      </c>
      <c r="L12" s="14">
        <v>8</v>
      </c>
      <c r="M12" s="14">
        <v>5</v>
      </c>
      <c r="N12" s="14">
        <v>29</v>
      </c>
      <c r="O12" s="14">
        <f t="shared" si="1"/>
        <v>65</v>
      </c>
      <c r="P12" s="14">
        <f t="shared" si="2"/>
        <v>60</v>
      </c>
    </row>
    <row r="13" spans="1:16" ht="10.5">
      <c r="A13" s="60" t="s">
        <v>74</v>
      </c>
      <c r="B13" s="15">
        <v>99</v>
      </c>
      <c r="C13" s="15">
        <v>225</v>
      </c>
      <c r="D13" s="15">
        <v>225</v>
      </c>
      <c r="E13" s="15">
        <f>SUM(C13:D13)-B13</f>
        <v>351</v>
      </c>
      <c r="F13" s="22">
        <v>0</v>
      </c>
      <c r="G13" s="15">
        <f t="shared" si="0"/>
        <v>99</v>
      </c>
      <c r="H13" s="15">
        <v>12</v>
      </c>
      <c r="I13" s="14">
        <v>2</v>
      </c>
      <c r="J13" s="14">
        <v>1</v>
      </c>
      <c r="K13" s="14">
        <v>1</v>
      </c>
      <c r="L13" s="14">
        <v>5</v>
      </c>
      <c r="M13" s="14">
        <v>4</v>
      </c>
      <c r="N13" s="14">
        <v>18</v>
      </c>
      <c r="O13" s="14">
        <f t="shared" si="1"/>
        <v>43</v>
      </c>
      <c r="P13" s="14">
        <f t="shared" si="2"/>
        <v>56</v>
      </c>
    </row>
    <row r="14" spans="1:16" ht="10.5">
      <c r="A14" s="60" t="s">
        <v>75</v>
      </c>
      <c r="B14" s="15">
        <v>127</v>
      </c>
      <c r="C14" s="15">
        <v>225</v>
      </c>
      <c r="D14" s="15">
        <v>225</v>
      </c>
      <c r="E14" s="15">
        <f>SUM(C14:D14)-B14</f>
        <v>323</v>
      </c>
      <c r="F14" s="22">
        <v>0</v>
      </c>
      <c r="G14" s="15">
        <f t="shared" si="0"/>
        <v>127</v>
      </c>
      <c r="H14" s="15">
        <v>4</v>
      </c>
      <c r="I14" s="14">
        <v>2</v>
      </c>
      <c r="J14" s="14">
        <v>2</v>
      </c>
      <c r="K14" s="14">
        <v>1</v>
      </c>
      <c r="L14" s="14">
        <v>5</v>
      </c>
      <c r="M14" s="14">
        <v>4</v>
      </c>
      <c r="N14" s="14">
        <v>16</v>
      </c>
      <c r="O14" s="14">
        <f t="shared" si="1"/>
        <v>34</v>
      </c>
      <c r="P14" s="14">
        <f t="shared" si="2"/>
        <v>93</v>
      </c>
    </row>
    <row r="15" spans="2:6" ht="10.5">
      <c r="B15" s="15"/>
      <c r="F15" s="16"/>
    </row>
    <row r="16" spans="1:16" s="31" customFormat="1" ht="10.5">
      <c r="A16" s="61" t="s">
        <v>57</v>
      </c>
      <c r="B16" s="33" t="s">
        <v>119</v>
      </c>
      <c r="C16" s="34"/>
      <c r="D16" s="34"/>
      <c r="E16" s="34"/>
      <c r="F16" s="34"/>
      <c r="G16" s="34"/>
      <c r="H16" s="34" t="s">
        <v>145</v>
      </c>
      <c r="I16" s="33" t="s">
        <v>48</v>
      </c>
      <c r="J16" s="33" t="s">
        <v>48</v>
      </c>
      <c r="K16" s="33"/>
      <c r="L16" s="33" t="s">
        <v>48</v>
      </c>
      <c r="M16" s="33"/>
      <c r="N16" s="33" t="s">
        <v>48</v>
      </c>
      <c r="O16" s="33"/>
      <c r="P16" s="35" t="s">
        <v>118</v>
      </c>
    </row>
    <row r="17" spans="1:17" ht="10.5">
      <c r="A17" s="62" t="s">
        <v>76</v>
      </c>
      <c r="B17" s="36">
        <v>129</v>
      </c>
      <c r="C17" s="37"/>
      <c r="D17" s="37"/>
      <c r="E17" s="37"/>
      <c r="F17" s="36"/>
      <c r="G17" s="36"/>
      <c r="H17" s="36">
        <v>-74</v>
      </c>
      <c r="I17" s="36"/>
      <c r="J17" s="36"/>
      <c r="K17" s="36"/>
      <c r="L17" s="36"/>
      <c r="M17" s="36"/>
      <c r="N17" s="36"/>
      <c r="O17" s="36"/>
      <c r="P17" s="38">
        <f aca="true" t="shared" si="4" ref="P17:P22">SUM(B17:O17)</f>
        <v>55</v>
      </c>
      <c r="Q17" s="14" t="s">
        <v>48</v>
      </c>
    </row>
    <row r="18" spans="1:17" ht="10.5">
      <c r="A18" s="62" t="s">
        <v>113</v>
      </c>
      <c r="B18" s="36">
        <v>100</v>
      </c>
      <c r="C18" s="37"/>
      <c r="D18" s="37"/>
      <c r="E18" s="37"/>
      <c r="F18" s="36"/>
      <c r="G18" s="36"/>
      <c r="H18" s="36"/>
      <c r="I18" s="36">
        <v>-51</v>
      </c>
      <c r="J18" s="36"/>
      <c r="K18" s="36"/>
      <c r="L18" s="36"/>
      <c r="M18" s="36"/>
      <c r="N18" s="36"/>
      <c r="O18" s="36"/>
      <c r="P18" s="38">
        <f t="shared" si="4"/>
        <v>49</v>
      </c>
      <c r="Q18" s="14" t="s">
        <v>48</v>
      </c>
    </row>
    <row r="19" spans="1:17" ht="10.5">
      <c r="A19" s="62" t="s">
        <v>114</v>
      </c>
      <c r="B19" s="36">
        <v>200</v>
      </c>
      <c r="C19" s="37"/>
      <c r="D19" s="37"/>
      <c r="E19" s="37"/>
      <c r="F19" s="36"/>
      <c r="G19" s="36"/>
      <c r="H19" s="36"/>
      <c r="I19" s="36"/>
      <c r="J19" s="36">
        <v>-51</v>
      </c>
      <c r="K19" s="36"/>
      <c r="L19" s="36"/>
      <c r="M19" s="36"/>
      <c r="N19" s="36"/>
      <c r="O19" s="36"/>
      <c r="P19" s="38">
        <f t="shared" si="4"/>
        <v>149</v>
      </c>
      <c r="Q19" s="14" t="s">
        <v>48</v>
      </c>
    </row>
    <row r="20" spans="1:16" ht="10.5">
      <c r="A20" s="62" t="s">
        <v>115</v>
      </c>
      <c r="B20" s="36">
        <v>100</v>
      </c>
      <c r="C20" s="37"/>
      <c r="D20" s="37"/>
      <c r="E20" s="37"/>
      <c r="F20" s="36"/>
      <c r="G20" s="36"/>
      <c r="H20" s="36"/>
      <c r="I20" s="36">
        <v>-32</v>
      </c>
      <c r="J20" s="36"/>
      <c r="K20" s="36"/>
      <c r="L20" s="36"/>
      <c r="M20" s="36"/>
      <c r="N20" s="36"/>
      <c r="O20" s="36"/>
      <c r="P20" s="38">
        <f t="shared" si="4"/>
        <v>68</v>
      </c>
    </row>
    <row r="21" spans="1:16" ht="10.5">
      <c r="A21" s="62" t="s">
        <v>116</v>
      </c>
      <c r="B21" s="36">
        <v>426</v>
      </c>
      <c r="C21" s="37"/>
      <c r="D21" s="37"/>
      <c r="E21" s="37"/>
      <c r="F21" s="36"/>
      <c r="G21" s="36"/>
      <c r="H21" s="36"/>
      <c r="I21" s="36"/>
      <c r="J21" s="36"/>
      <c r="K21" s="36"/>
      <c r="L21" s="36">
        <v>-175</v>
      </c>
      <c r="M21" s="36">
        <v>-175</v>
      </c>
      <c r="N21" s="36"/>
      <c r="O21" s="36"/>
      <c r="P21" s="38">
        <f t="shared" si="4"/>
        <v>76</v>
      </c>
    </row>
    <row r="22" spans="1:17" ht="10.5">
      <c r="A22" s="62" t="s">
        <v>117</v>
      </c>
      <c r="B22" s="36">
        <v>50</v>
      </c>
      <c r="C22" s="37"/>
      <c r="D22" s="37"/>
      <c r="E22" s="37"/>
      <c r="F22" s="36"/>
      <c r="G22" s="36"/>
      <c r="H22" s="36"/>
      <c r="I22" s="36"/>
      <c r="J22" s="36"/>
      <c r="K22" s="36"/>
      <c r="L22" s="36"/>
      <c r="M22" s="36"/>
      <c r="N22" s="36">
        <v>-156</v>
      </c>
      <c r="O22" s="36"/>
      <c r="P22" s="38">
        <f t="shared" si="4"/>
        <v>-106</v>
      </c>
      <c r="Q22" s="14" t="s">
        <v>124</v>
      </c>
    </row>
    <row r="23" spans="1:24" ht="12">
      <c r="A23" s="63" t="s">
        <v>101</v>
      </c>
      <c r="B23" s="39"/>
      <c r="C23" s="40"/>
      <c r="D23" s="40"/>
      <c r="E23" s="40"/>
      <c r="F23" s="39"/>
      <c r="G23" s="39"/>
      <c r="H23" s="39"/>
      <c r="I23" s="39"/>
      <c r="J23" s="39"/>
      <c r="K23" s="39">
        <v>54</v>
      </c>
      <c r="L23" s="39"/>
      <c r="M23" s="39"/>
      <c r="N23" s="39"/>
      <c r="O23" s="39"/>
      <c r="P23" s="41"/>
      <c r="Q23" s="14" t="s">
        <v>48</v>
      </c>
      <c r="T23"/>
      <c r="U23"/>
      <c r="V23"/>
      <c r="W23"/>
      <c r="X23"/>
    </row>
    <row r="24" spans="6:24" ht="12">
      <c r="F24" s="14"/>
      <c r="G24" s="14"/>
      <c r="H24" s="14"/>
      <c r="T24"/>
      <c r="U24"/>
      <c r="V24"/>
      <c r="W24"/>
      <c r="X24"/>
    </row>
    <row r="25" spans="1:24" ht="12">
      <c r="A25" s="64" t="s">
        <v>22</v>
      </c>
      <c r="B25" s="14">
        <v>44</v>
      </c>
      <c r="C25" s="14"/>
      <c r="D25" s="14"/>
      <c r="E25" s="14"/>
      <c r="F25" s="14">
        <v>250</v>
      </c>
      <c r="G25" s="14">
        <v>289</v>
      </c>
      <c r="H25" s="14"/>
      <c r="J25" s="14">
        <v>116</v>
      </c>
      <c r="O25" s="14">
        <v>116</v>
      </c>
      <c r="P25" s="14">
        <f>G25-J25</f>
        <v>173</v>
      </c>
      <c r="T25"/>
      <c r="U25"/>
      <c r="V25"/>
      <c r="W25"/>
      <c r="X25"/>
    </row>
    <row r="26" spans="1:24" ht="12">
      <c r="A26" s="64"/>
      <c r="C26" s="14"/>
      <c r="D26" s="14"/>
      <c r="E26" s="14"/>
      <c r="F26" s="14"/>
      <c r="G26" s="14"/>
      <c r="H26" s="14"/>
      <c r="T26"/>
      <c r="U26"/>
      <c r="V26"/>
      <c r="W26"/>
      <c r="X26"/>
    </row>
    <row r="28" ht="10.5">
      <c r="A28" s="60" t="s">
        <v>49</v>
      </c>
    </row>
    <row r="29" spans="1:8" ht="10.5">
      <c r="A29" s="60" t="s">
        <v>51</v>
      </c>
      <c r="C29" s="18">
        <v>1.63</v>
      </c>
      <c r="D29" s="18"/>
      <c r="E29" s="18"/>
      <c r="F29" s="18"/>
      <c r="G29" s="18"/>
      <c r="H29" s="23"/>
    </row>
    <row r="30" spans="1:8" ht="10.5">
      <c r="A30" s="60" t="s">
        <v>50</v>
      </c>
      <c r="C30" s="18">
        <v>0.3</v>
      </c>
      <c r="D30" s="18"/>
      <c r="E30" s="18"/>
      <c r="F30" s="18"/>
      <c r="G30" s="18"/>
      <c r="H30" s="24"/>
    </row>
    <row r="31" spans="1:3" ht="10.5">
      <c r="A31" s="60" t="s">
        <v>3</v>
      </c>
      <c r="C31" s="19">
        <v>1.67</v>
      </c>
    </row>
    <row r="34" spans="14:17" ht="10.5">
      <c r="N34" s="30"/>
      <c r="O34" s="30"/>
      <c r="P34" s="30"/>
      <c r="Q34" s="30"/>
    </row>
    <row r="35" spans="14:17" ht="10.5">
      <c r="N35" s="30"/>
      <c r="O35" s="30"/>
      <c r="P35" s="30"/>
      <c r="Q35" s="30"/>
    </row>
    <row r="36" spans="14:17" ht="10.5">
      <c r="N36" s="30"/>
      <c r="O36" s="30"/>
      <c r="P36" s="30"/>
      <c r="Q36" s="30"/>
    </row>
    <row r="37" spans="14:17" ht="10.5">
      <c r="N37" s="30"/>
      <c r="O37" s="30"/>
      <c r="P37" s="30"/>
      <c r="Q37" s="30"/>
    </row>
    <row r="38" spans="14:17" ht="10.5">
      <c r="N38" s="30"/>
      <c r="O38" s="30"/>
      <c r="P38" s="30"/>
      <c r="Q38" s="30"/>
    </row>
    <row r="39" spans="1:17" ht="10.5">
      <c r="A39" s="64"/>
      <c r="B39" s="42"/>
      <c r="C39" s="43"/>
      <c r="N39" s="30"/>
      <c r="O39" s="30"/>
      <c r="P39" s="30"/>
      <c r="Q39" s="30"/>
    </row>
    <row r="40" spans="14:17" ht="10.5">
      <c r="N40" s="30"/>
      <c r="O40" s="30"/>
      <c r="P40" s="30"/>
      <c r="Q40" s="30"/>
    </row>
    <row r="52" spans="2:16" ht="1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</sheetData>
  <sheetProtection/>
  <mergeCells count="1">
    <mergeCell ref="A1:P1"/>
  </mergeCells>
  <printOptions gridLines="1"/>
  <pageMargins left="0.375" right="0.375" top="0.5" bottom="0.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125" zoomScaleNormal="125" workbookViewId="0" topLeftCell="A1">
      <selection activeCell="A1" sqref="A1:I1"/>
    </sheetView>
  </sheetViews>
  <sheetFormatPr defaultColWidth="10.00390625" defaultRowHeight="12.75"/>
  <cols>
    <col min="1" max="1" width="10.00390625" style="1" customWidth="1"/>
    <col min="2" max="2" width="20.00390625" style="0" customWidth="1"/>
    <col min="3" max="8" width="10.00390625" style="0" customWidth="1"/>
    <col min="9" max="9" width="11.421875" style="0" bestFit="1" customWidth="1"/>
  </cols>
  <sheetData>
    <row r="1" spans="1:9" ht="30.75" customHeight="1">
      <c r="A1" s="79" t="s">
        <v>209</v>
      </c>
      <c r="B1" s="79"/>
      <c r="C1" s="79"/>
      <c r="D1" s="79"/>
      <c r="E1" s="79"/>
      <c r="F1" s="79"/>
      <c r="G1" s="79"/>
      <c r="H1" s="79"/>
      <c r="I1" s="79"/>
    </row>
    <row r="2" spans="1:13" ht="39">
      <c r="A2"/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78</v>
      </c>
      <c r="K2" s="3" t="s">
        <v>79</v>
      </c>
      <c r="L2" s="3" t="s">
        <v>80</v>
      </c>
      <c r="M2" s="3" t="s">
        <v>81</v>
      </c>
    </row>
    <row r="3" spans="1:13" ht="12">
      <c r="A3" t="s">
        <v>6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</row>
    <row r="4" spans="1:13" ht="12">
      <c r="A4" t="s">
        <v>15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</row>
    <row r="5" spans="1:13" ht="12">
      <c r="A5" t="s">
        <v>16</v>
      </c>
      <c r="B5">
        <v>2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</row>
    <row r="6" spans="1:13" ht="12">
      <c r="A6" t="s">
        <v>110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</row>
    <row r="7" spans="1:13" ht="12">
      <c r="A7" t="s">
        <v>77</v>
      </c>
      <c r="B7">
        <v>10</v>
      </c>
      <c r="C7">
        <v>10</v>
      </c>
      <c r="D7">
        <v>10</v>
      </c>
      <c r="E7">
        <v>10</v>
      </c>
      <c r="F7">
        <v>10</v>
      </c>
      <c r="G7">
        <v>10</v>
      </c>
      <c r="H7">
        <v>10</v>
      </c>
      <c r="I7">
        <v>10</v>
      </c>
      <c r="J7">
        <v>10</v>
      </c>
      <c r="K7">
        <v>10</v>
      </c>
      <c r="L7">
        <v>10</v>
      </c>
      <c r="M7">
        <v>10</v>
      </c>
    </row>
    <row r="8" spans="1:13" ht="12">
      <c r="A8" t="s">
        <v>17</v>
      </c>
      <c r="B8">
        <v>8</v>
      </c>
      <c r="C8">
        <v>8</v>
      </c>
      <c r="D8">
        <v>8</v>
      </c>
      <c r="E8">
        <v>8</v>
      </c>
      <c r="F8">
        <v>8</v>
      </c>
      <c r="G8">
        <v>8</v>
      </c>
      <c r="H8">
        <v>8</v>
      </c>
      <c r="I8">
        <v>8</v>
      </c>
      <c r="J8">
        <v>8</v>
      </c>
      <c r="K8">
        <v>8</v>
      </c>
      <c r="L8">
        <v>8</v>
      </c>
      <c r="M8">
        <v>8</v>
      </c>
    </row>
    <row r="9" spans="1:13" ht="12">
      <c r="A9" t="s">
        <v>18</v>
      </c>
      <c r="B9" s="12">
        <f aca="true" t="shared" si="0" ref="B9:M9">SUM(B3:B8)</f>
        <v>24</v>
      </c>
      <c r="C9" s="12">
        <f t="shared" si="0"/>
        <v>24</v>
      </c>
      <c r="D9" s="12">
        <f t="shared" si="0"/>
        <v>24</v>
      </c>
      <c r="E9" s="12">
        <f t="shared" si="0"/>
        <v>24</v>
      </c>
      <c r="F9" s="12">
        <f t="shared" si="0"/>
        <v>24</v>
      </c>
      <c r="G9" s="12">
        <f t="shared" si="0"/>
        <v>24</v>
      </c>
      <c r="H9" s="12">
        <f t="shared" si="0"/>
        <v>24</v>
      </c>
      <c r="I9" s="12">
        <f t="shared" si="0"/>
        <v>24</v>
      </c>
      <c r="J9" s="12">
        <f t="shared" si="0"/>
        <v>24</v>
      </c>
      <c r="K9" s="12">
        <f t="shared" si="0"/>
        <v>24</v>
      </c>
      <c r="L9" s="12">
        <f t="shared" si="0"/>
        <v>24</v>
      </c>
      <c r="M9" s="12">
        <f t="shared" si="0"/>
        <v>24</v>
      </c>
    </row>
    <row r="10" spans="1:13" ht="12">
      <c r="A10" t="s">
        <v>19</v>
      </c>
      <c r="B10" s="12">
        <v>2</v>
      </c>
      <c r="C10" s="12">
        <v>2</v>
      </c>
      <c r="D10" s="12">
        <v>2</v>
      </c>
      <c r="E10" s="12">
        <v>2</v>
      </c>
      <c r="F10" s="12">
        <v>2</v>
      </c>
      <c r="G10" s="12">
        <v>2</v>
      </c>
      <c r="H10" s="12">
        <v>2</v>
      </c>
      <c r="I10" s="12">
        <v>2</v>
      </c>
      <c r="J10" s="12">
        <v>2</v>
      </c>
      <c r="K10" s="12">
        <v>2</v>
      </c>
      <c r="L10" s="12">
        <v>2</v>
      </c>
      <c r="M10" s="12">
        <v>2</v>
      </c>
    </row>
    <row r="11" spans="1:13" ht="12">
      <c r="A11" t="s">
        <v>20</v>
      </c>
      <c r="B11" s="12">
        <f>SUM(B9:B10)</f>
        <v>26</v>
      </c>
      <c r="C11" s="12">
        <f aca="true" t="shared" si="1" ref="C11:I11">SUM(C9:C10)</f>
        <v>26</v>
      </c>
      <c r="D11" s="12">
        <f t="shared" si="1"/>
        <v>26</v>
      </c>
      <c r="E11" s="12">
        <f t="shared" si="1"/>
        <v>26</v>
      </c>
      <c r="F11" s="12">
        <f t="shared" si="1"/>
        <v>26</v>
      </c>
      <c r="G11" s="12">
        <f t="shared" si="1"/>
        <v>26</v>
      </c>
      <c r="H11" s="12">
        <f t="shared" si="1"/>
        <v>26</v>
      </c>
      <c r="I11" s="12">
        <f t="shared" si="1"/>
        <v>26</v>
      </c>
      <c r="J11" s="12">
        <f>SUM(J9:J10)</f>
        <v>26</v>
      </c>
      <c r="K11" s="12">
        <f>SUM(K9:K10)</f>
        <v>26</v>
      </c>
      <c r="L11" s="12">
        <f>SUM(L9:L10)</f>
        <v>26</v>
      </c>
      <c r="M11" s="12">
        <f>SUM(M9:M10)</f>
        <v>26</v>
      </c>
    </row>
    <row r="12" spans="1:13" s="11" customFormat="1" ht="12">
      <c r="A12" s="11" t="s">
        <v>4</v>
      </c>
      <c r="B12" s="11">
        <v>2</v>
      </c>
      <c r="C12" s="11">
        <v>4</v>
      </c>
      <c r="D12" s="11">
        <v>8</v>
      </c>
      <c r="E12" s="11">
        <v>11</v>
      </c>
      <c r="F12" s="11">
        <v>6</v>
      </c>
      <c r="G12" s="11">
        <v>16</v>
      </c>
      <c r="H12" s="11">
        <v>15</v>
      </c>
      <c r="I12" s="11">
        <v>14</v>
      </c>
      <c r="J12" s="11">
        <v>17</v>
      </c>
      <c r="K12" s="11">
        <v>13</v>
      </c>
      <c r="L12" s="11">
        <v>14</v>
      </c>
      <c r="M12" s="11">
        <v>22</v>
      </c>
    </row>
    <row r="13" spans="1:13" ht="12">
      <c r="A13" s="5" t="s">
        <v>58</v>
      </c>
      <c r="B13" s="6">
        <f>B11-B12</f>
        <v>24</v>
      </c>
      <c r="C13" s="6">
        <f aca="true" t="shared" si="2" ref="C13:I13">C11-C12</f>
        <v>22</v>
      </c>
      <c r="D13" s="6">
        <f t="shared" si="2"/>
        <v>18</v>
      </c>
      <c r="E13" s="6">
        <f t="shared" si="2"/>
        <v>15</v>
      </c>
      <c r="F13" s="6">
        <f t="shared" si="2"/>
        <v>20</v>
      </c>
      <c r="G13" s="6">
        <f t="shared" si="2"/>
        <v>10</v>
      </c>
      <c r="H13" s="6">
        <f t="shared" si="2"/>
        <v>11</v>
      </c>
      <c r="I13" s="6">
        <f t="shared" si="2"/>
        <v>12</v>
      </c>
      <c r="J13" s="6">
        <f>J11-J12</f>
        <v>9</v>
      </c>
      <c r="K13" s="6">
        <f>K11-K12</f>
        <v>13</v>
      </c>
      <c r="L13" s="6">
        <f>L11-L12</f>
        <v>12</v>
      </c>
      <c r="M13" s="6">
        <f>M11-M12</f>
        <v>4</v>
      </c>
    </row>
    <row r="14" ht="12">
      <c r="A14"/>
    </row>
    <row r="15" spans="1:13" ht="12">
      <c r="A15" t="s">
        <v>52</v>
      </c>
      <c r="B15" s="4">
        <f>B13*C17</f>
        <v>79.19999999999999</v>
      </c>
      <c r="C15" s="4">
        <f>C13*C17</f>
        <v>72.6</v>
      </c>
      <c r="D15" s="4">
        <f>D13*C17</f>
        <v>59.4</v>
      </c>
      <c r="E15" s="4">
        <f>E13*C18</f>
        <v>4.5</v>
      </c>
      <c r="F15" s="4">
        <f>F13*C18</f>
        <v>6</v>
      </c>
      <c r="G15" s="4">
        <f>G13*C18</f>
        <v>3</v>
      </c>
      <c r="H15" s="4">
        <f>H13*C18</f>
        <v>3.3</v>
      </c>
      <c r="I15" s="4">
        <f>I13*C18</f>
        <v>3.5999999999999996</v>
      </c>
      <c r="J15" s="4">
        <f>J13*C18</f>
        <v>2.6999999999999997</v>
      </c>
      <c r="K15" s="4">
        <f>K13*C18</f>
        <v>3.9</v>
      </c>
      <c r="L15" s="4">
        <f>L13*C18</f>
        <v>3.5999999999999996</v>
      </c>
      <c r="M15" s="4">
        <f>M13*C18</f>
        <v>1.2</v>
      </c>
    </row>
    <row r="16" ht="12">
      <c r="A16"/>
    </row>
    <row r="17" spans="1:4" ht="12">
      <c r="A17" s="5" t="s">
        <v>62</v>
      </c>
      <c r="C17" s="4">
        <v>3.3</v>
      </c>
      <c r="D17" t="s">
        <v>125</v>
      </c>
    </row>
    <row r="18" spans="1:3" ht="12">
      <c r="A18" s="5" t="s">
        <v>63</v>
      </c>
      <c r="C18" s="4">
        <v>0.3</v>
      </c>
    </row>
    <row r="19" ht="12.75" thickBot="1">
      <c r="A19" s="5"/>
    </row>
    <row r="20" spans="1:9" ht="18" thickBot="1">
      <c r="A20" s="5"/>
      <c r="E20" s="7" t="s">
        <v>64</v>
      </c>
      <c r="G20" s="7"/>
      <c r="H20" s="7"/>
      <c r="I20" s="10">
        <f>+SUM(B15:M15)</f>
        <v>242.99999999999997</v>
      </c>
    </row>
    <row r="22" ht="12">
      <c r="A22" s="1" t="s">
        <v>5</v>
      </c>
    </row>
    <row r="24" spans="1:12" ht="12">
      <c r="A24" s="1" t="s">
        <v>57</v>
      </c>
      <c r="C24">
        <v>26</v>
      </c>
      <c r="D24">
        <v>3</v>
      </c>
      <c r="E24">
        <f>D24*C24</f>
        <v>78</v>
      </c>
      <c r="F24" s="9" t="s">
        <v>48</v>
      </c>
      <c r="G24" s="1" t="s">
        <v>48</v>
      </c>
      <c r="H24" t="s">
        <v>48</v>
      </c>
      <c r="I24" t="s">
        <v>48</v>
      </c>
      <c r="J24" t="s">
        <v>48</v>
      </c>
      <c r="L24" t="s">
        <v>48</v>
      </c>
    </row>
    <row r="25" ht="12">
      <c r="G25" t="s">
        <v>204</v>
      </c>
    </row>
    <row r="26" spans="2:7" ht="12">
      <c r="B26" t="s">
        <v>106</v>
      </c>
      <c r="G26" t="s">
        <v>48</v>
      </c>
    </row>
    <row r="27" ht="12">
      <c r="B27" t="s">
        <v>107</v>
      </c>
    </row>
    <row r="28" ht="12">
      <c r="B28" t="s">
        <v>108</v>
      </c>
    </row>
    <row r="29" ht="12">
      <c r="B29" t="s">
        <v>109</v>
      </c>
    </row>
    <row r="31" ht="12">
      <c r="A31"/>
    </row>
    <row r="32" ht="12">
      <c r="A32"/>
    </row>
    <row r="33" ht="12">
      <c r="A33"/>
    </row>
    <row r="34" ht="12">
      <c r="A34"/>
    </row>
    <row r="35" ht="12">
      <c r="A35"/>
    </row>
    <row r="36" ht="12">
      <c r="A36"/>
    </row>
    <row r="37" ht="12">
      <c r="A37"/>
    </row>
    <row r="38" ht="12">
      <c r="A38"/>
    </row>
    <row r="39" ht="12">
      <c r="A39"/>
    </row>
    <row r="40" ht="12">
      <c r="A40"/>
    </row>
    <row r="41" ht="12">
      <c r="A41"/>
    </row>
    <row r="42" ht="12">
      <c r="A42"/>
    </row>
    <row r="43" ht="12">
      <c r="A43"/>
    </row>
  </sheetData>
  <sheetProtection/>
  <mergeCells count="1">
    <mergeCell ref="A1:I1"/>
  </mergeCells>
  <printOptions gridLines="1"/>
  <pageMargins left="0.75" right="0.75" top="1" bottom="1" header="0.5" footer="0.5"/>
  <pageSetup fitToHeight="1" fitToWidth="1" orientation="landscape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125" zoomScaleNormal="125" workbookViewId="0" topLeftCell="A14">
      <selection activeCell="E26" sqref="E26"/>
    </sheetView>
  </sheetViews>
  <sheetFormatPr defaultColWidth="10.00390625" defaultRowHeight="12.75"/>
  <cols>
    <col min="1" max="1" width="13.28125" style="1" customWidth="1"/>
    <col min="2" max="8" width="10.00390625" style="0" customWidth="1"/>
    <col min="9" max="9" width="11.421875" style="0" bestFit="1" customWidth="1"/>
  </cols>
  <sheetData>
    <row r="1" spans="1:9" ht="16.5">
      <c r="A1" s="80" t="s">
        <v>208</v>
      </c>
      <c r="B1" s="80"/>
      <c r="C1" s="80"/>
      <c r="D1" s="80"/>
      <c r="E1" s="80"/>
      <c r="F1" s="80"/>
      <c r="G1" s="80"/>
      <c r="H1" s="80"/>
      <c r="I1" s="80"/>
    </row>
    <row r="2" spans="1:13" ht="39">
      <c r="A2"/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78</v>
      </c>
      <c r="K2" s="3" t="s">
        <v>79</v>
      </c>
      <c r="L2" s="3" t="s">
        <v>80</v>
      </c>
      <c r="M2" s="3" t="s">
        <v>81</v>
      </c>
    </row>
    <row r="3" spans="1:13" ht="12">
      <c r="A3" t="s">
        <v>15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</row>
    <row r="4" spans="1:13" ht="12">
      <c r="A4" t="s">
        <v>16</v>
      </c>
      <c r="B4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</row>
    <row r="5" spans="1:13" ht="12">
      <c r="A5" t="s">
        <v>110</v>
      </c>
      <c r="B5">
        <v>2</v>
      </c>
      <c r="C5">
        <v>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">
      <c r="A6" t="s">
        <v>17</v>
      </c>
      <c r="B6">
        <v>8</v>
      </c>
      <c r="C6">
        <v>8</v>
      </c>
      <c r="D6">
        <v>8</v>
      </c>
      <c r="E6">
        <v>8</v>
      </c>
      <c r="F6">
        <v>8</v>
      </c>
      <c r="G6">
        <v>8</v>
      </c>
      <c r="H6">
        <v>8</v>
      </c>
      <c r="I6">
        <v>8</v>
      </c>
      <c r="J6">
        <v>8</v>
      </c>
      <c r="K6">
        <v>8</v>
      </c>
      <c r="L6">
        <v>0</v>
      </c>
      <c r="M6">
        <v>0</v>
      </c>
    </row>
    <row r="7" spans="1:13" ht="12">
      <c r="A7" t="s">
        <v>18</v>
      </c>
      <c r="B7">
        <f aca="true" t="shared" si="0" ref="B7:M7">SUM(B3:B6)</f>
        <v>13</v>
      </c>
      <c r="C7">
        <f t="shared" si="0"/>
        <v>13</v>
      </c>
      <c r="D7">
        <f t="shared" si="0"/>
        <v>11</v>
      </c>
      <c r="E7">
        <f t="shared" si="0"/>
        <v>11</v>
      </c>
      <c r="F7">
        <f t="shared" si="0"/>
        <v>11</v>
      </c>
      <c r="G7">
        <f t="shared" si="0"/>
        <v>11</v>
      </c>
      <c r="H7">
        <f t="shared" si="0"/>
        <v>11</v>
      </c>
      <c r="I7">
        <f t="shared" si="0"/>
        <v>11</v>
      </c>
      <c r="J7">
        <f t="shared" si="0"/>
        <v>11</v>
      </c>
      <c r="K7">
        <f t="shared" si="0"/>
        <v>11</v>
      </c>
      <c r="L7">
        <f t="shared" si="0"/>
        <v>3</v>
      </c>
      <c r="M7">
        <f t="shared" si="0"/>
        <v>3</v>
      </c>
    </row>
    <row r="8" spans="1:13" ht="12">
      <c r="A8" s="25" t="s">
        <v>68</v>
      </c>
      <c r="B8" s="26">
        <v>3</v>
      </c>
      <c r="C8" s="26">
        <v>3</v>
      </c>
      <c r="D8" s="26">
        <v>3</v>
      </c>
      <c r="E8" s="26">
        <v>2</v>
      </c>
      <c r="F8" s="26">
        <v>2</v>
      </c>
      <c r="G8" s="26">
        <v>2</v>
      </c>
      <c r="H8" s="26">
        <v>2</v>
      </c>
      <c r="I8" s="26">
        <v>2</v>
      </c>
      <c r="J8" s="26">
        <v>2</v>
      </c>
      <c r="K8" s="26">
        <v>2</v>
      </c>
      <c r="L8" s="26">
        <v>2</v>
      </c>
      <c r="M8" s="26">
        <v>2</v>
      </c>
    </row>
    <row r="9" spans="1:13" ht="12">
      <c r="A9" s="25" t="s">
        <v>69</v>
      </c>
      <c r="B9">
        <f>SUM(B7:B8)</f>
        <v>16</v>
      </c>
      <c r="C9">
        <f aca="true" t="shared" si="1" ref="C9:M9">SUM(C7:C8)</f>
        <v>16</v>
      </c>
      <c r="D9">
        <f t="shared" si="1"/>
        <v>14</v>
      </c>
      <c r="E9">
        <f t="shared" si="1"/>
        <v>13</v>
      </c>
      <c r="F9">
        <f t="shared" si="1"/>
        <v>13</v>
      </c>
      <c r="G9">
        <f t="shared" si="1"/>
        <v>13</v>
      </c>
      <c r="H9">
        <f t="shared" si="1"/>
        <v>13</v>
      </c>
      <c r="I9">
        <f t="shared" si="1"/>
        <v>13</v>
      </c>
      <c r="J9">
        <f t="shared" si="1"/>
        <v>13</v>
      </c>
      <c r="K9">
        <f t="shared" si="1"/>
        <v>13</v>
      </c>
      <c r="L9">
        <f t="shared" si="1"/>
        <v>5</v>
      </c>
      <c r="M9">
        <f t="shared" si="1"/>
        <v>5</v>
      </c>
    </row>
    <row r="10" spans="1:13" ht="12">
      <c r="A10" s="9" t="s">
        <v>21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</row>
    <row r="11" spans="1:13" ht="12">
      <c r="A11" s="25" t="s">
        <v>65</v>
      </c>
      <c r="B11">
        <f>B9-B10</f>
        <v>16</v>
      </c>
      <c r="C11">
        <f aca="true" t="shared" si="2" ref="C11:M11">C9-C10</f>
        <v>16</v>
      </c>
      <c r="D11">
        <f t="shared" si="2"/>
        <v>14</v>
      </c>
      <c r="E11">
        <f t="shared" si="2"/>
        <v>13</v>
      </c>
      <c r="F11">
        <f t="shared" si="2"/>
        <v>13</v>
      </c>
      <c r="G11">
        <f t="shared" si="2"/>
        <v>13</v>
      </c>
      <c r="H11">
        <f t="shared" si="2"/>
        <v>13</v>
      </c>
      <c r="I11">
        <f t="shared" si="2"/>
        <v>13</v>
      </c>
      <c r="J11">
        <f t="shared" si="2"/>
        <v>13</v>
      </c>
      <c r="K11">
        <f t="shared" si="2"/>
        <v>13</v>
      </c>
      <c r="L11">
        <f t="shared" si="2"/>
        <v>5</v>
      </c>
      <c r="M11">
        <f t="shared" si="2"/>
        <v>5</v>
      </c>
    </row>
    <row r="12" spans="1:18" ht="12">
      <c r="A12" s="9"/>
      <c r="Q12">
        <v>46</v>
      </c>
      <c r="R12" t="s">
        <v>205</v>
      </c>
    </row>
    <row r="13" spans="1:13" ht="12">
      <c r="A13" s="9" t="s">
        <v>52</v>
      </c>
      <c r="B13" s="4">
        <f>(B9*$K$36)-(B10*$K$36)</f>
        <v>52.8</v>
      </c>
      <c r="C13" s="4">
        <f>(C9*$K$36)-(C10*$K$36)</f>
        <v>52.8</v>
      </c>
      <c r="D13" s="4">
        <f>(D9*$K$36)-(D10*$K$36)</f>
        <v>46.199999999999996</v>
      </c>
      <c r="E13" s="4">
        <f>(E9*$K$37)-(E10*$K$37)</f>
        <v>3.9</v>
      </c>
      <c r="F13" s="4">
        <f aca="true" t="shared" si="3" ref="F13:M13">(F9*$K$37)-(F10*$K$37)</f>
        <v>3.9</v>
      </c>
      <c r="G13" s="4">
        <f t="shared" si="3"/>
        <v>3.9</v>
      </c>
      <c r="H13" s="4">
        <f t="shared" si="3"/>
        <v>3.9</v>
      </c>
      <c r="I13" s="4">
        <f t="shared" si="3"/>
        <v>3.9</v>
      </c>
      <c r="J13" s="4">
        <f t="shared" si="3"/>
        <v>3.9</v>
      </c>
      <c r="K13" s="4">
        <f t="shared" si="3"/>
        <v>3.9</v>
      </c>
      <c r="L13" s="4">
        <f t="shared" si="3"/>
        <v>1.5</v>
      </c>
      <c r="M13" s="4">
        <f t="shared" si="3"/>
        <v>1.5</v>
      </c>
    </row>
    <row r="14" spans="1:18" ht="12">
      <c r="A14" s="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Q14">
        <f>24*3</f>
        <v>72</v>
      </c>
      <c r="R14" t="s">
        <v>206</v>
      </c>
    </row>
    <row r="15" spans="1:18" ht="16.5">
      <c r="A15" s="80" t="s">
        <v>199</v>
      </c>
      <c r="B15" s="81"/>
      <c r="C15" s="81"/>
      <c r="D15" s="81"/>
      <c r="E15" s="81"/>
      <c r="F15" s="81"/>
      <c r="G15" s="81"/>
      <c r="H15" s="81"/>
      <c r="I15" s="81"/>
      <c r="Q15">
        <v>30</v>
      </c>
      <c r="R15" t="s">
        <v>207</v>
      </c>
    </row>
    <row r="16" spans="1:13" ht="39">
      <c r="A16"/>
      <c r="B16" s="3" t="s">
        <v>7</v>
      </c>
      <c r="C16" s="3" t="s">
        <v>8</v>
      </c>
      <c r="D16" s="3" t="s">
        <v>9</v>
      </c>
      <c r="E16" s="3" t="s">
        <v>10</v>
      </c>
      <c r="F16" s="3" t="s">
        <v>11</v>
      </c>
      <c r="G16" s="3" t="s">
        <v>12</v>
      </c>
      <c r="H16" s="3" t="s">
        <v>13</v>
      </c>
      <c r="I16" s="3" t="s">
        <v>14</v>
      </c>
      <c r="J16" s="3" t="s">
        <v>78</v>
      </c>
      <c r="K16" s="3" t="s">
        <v>79</v>
      </c>
      <c r="L16" s="3" t="s">
        <v>80</v>
      </c>
      <c r="M16" s="3" t="s">
        <v>81</v>
      </c>
    </row>
    <row r="17" spans="1:13" ht="12">
      <c r="A17" t="s">
        <v>126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0</v>
      </c>
      <c r="L17">
        <v>0</v>
      </c>
      <c r="M17">
        <v>0</v>
      </c>
    </row>
    <row r="18" spans="1:13" ht="12">
      <c r="A18" t="s">
        <v>127</v>
      </c>
      <c r="B18">
        <v>1</v>
      </c>
      <c r="C18">
        <v>1</v>
      </c>
      <c r="D18">
        <v>1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2">
      <c r="A19" t="s">
        <v>128</v>
      </c>
      <c r="B19">
        <v>2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0</v>
      </c>
      <c r="L19">
        <v>0</v>
      </c>
      <c r="M19">
        <v>0</v>
      </c>
    </row>
    <row r="20" spans="1:13" ht="12">
      <c r="A20" t="s">
        <v>129</v>
      </c>
      <c r="B20">
        <v>2</v>
      </c>
      <c r="C20">
        <v>2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7" ht="12">
      <c r="A21" t="s">
        <v>110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13" ht="12">
      <c r="A22" t="s">
        <v>130</v>
      </c>
      <c r="B22">
        <v>8</v>
      </c>
      <c r="C22">
        <v>8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ht="12">
      <c r="A23" t="s">
        <v>131</v>
      </c>
      <c r="B23">
        <v>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2">
      <c r="A24" t="s">
        <v>97</v>
      </c>
      <c r="B24">
        <v>10</v>
      </c>
      <c r="C24">
        <v>10</v>
      </c>
      <c r="D24">
        <v>10</v>
      </c>
      <c r="E24">
        <v>10</v>
      </c>
      <c r="F24">
        <v>10</v>
      </c>
      <c r="G24">
        <v>10</v>
      </c>
      <c r="H24">
        <v>10</v>
      </c>
      <c r="I24">
        <v>10</v>
      </c>
      <c r="J24">
        <v>0</v>
      </c>
      <c r="K24">
        <v>0</v>
      </c>
      <c r="L24">
        <v>0</v>
      </c>
      <c r="M24">
        <v>0</v>
      </c>
    </row>
    <row r="25" spans="1:13" ht="12">
      <c r="A25" t="s">
        <v>18</v>
      </c>
      <c r="B25">
        <f aca="true" t="shared" si="4" ref="B25:M25">SUM(B17:B24)</f>
        <v>32</v>
      </c>
      <c r="C25">
        <f t="shared" si="4"/>
        <v>24</v>
      </c>
      <c r="D25">
        <f t="shared" si="4"/>
        <v>16</v>
      </c>
      <c r="E25">
        <f t="shared" si="4"/>
        <v>14</v>
      </c>
      <c r="F25">
        <f t="shared" si="4"/>
        <v>13</v>
      </c>
      <c r="G25">
        <f t="shared" si="4"/>
        <v>13</v>
      </c>
      <c r="H25">
        <f t="shared" si="4"/>
        <v>13</v>
      </c>
      <c r="I25">
        <f t="shared" si="4"/>
        <v>13</v>
      </c>
      <c r="J25">
        <f t="shared" si="4"/>
        <v>3</v>
      </c>
      <c r="K25">
        <f t="shared" si="4"/>
        <v>0</v>
      </c>
      <c r="L25">
        <f t="shared" si="4"/>
        <v>0</v>
      </c>
      <c r="M25">
        <f t="shared" si="4"/>
        <v>0</v>
      </c>
    </row>
    <row r="26" spans="1:13" ht="12">
      <c r="A26" s="25" t="s">
        <v>68</v>
      </c>
      <c r="B26" s="26">
        <v>3</v>
      </c>
      <c r="C26" s="26">
        <v>3</v>
      </c>
      <c r="D26" s="26">
        <v>3</v>
      </c>
      <c r="E26" s="26">
        <v>2</v>
      </c>
      <c r="F26" s="26">
        <v>2</v>
      </c>
      <c r="G26" s="26">
        <v>2</v>
      </c>
      <c r="H26" s="26">
        <v>2</v>
      </c>
      <c r="I26" s="26">
        <v>2</v>
      </c>
      <c r="J26" s="26">
        <v>2</v>
      </c>
      <c r="K26" s="26">
        <v>2</v>
      </c>
      <c r="L26" s="26">
        <v>2</v>
      </c>
      <c r="M26" s="26">
        <v>2</v>
      </c>
    </row>
    <row r="27" spans="1:13" ht="12">
      <c r="A27" s="25" t="s">
        <v>69</v>
      </c>
      <c r="B27">
        <f>SUM(B25:B26)</f>
        <v>35</v>
      </c>
      <c r="C27">
        <f aca="true" t="shared" si="5" ref="C27:M27">SUM(C25:C26)</f>
        <v>27</v>
      </c>
      <c r="D27">
        <f t="shared" si="5"/>
        <v>19</v>
      </c>
      <c r="E27">
        <f t="shared" si="5"/>
        <v>16</v>
      </c>
      <c r="F27">
        <f t="shared" si="5"/>
        <v>15</v>
      </c>
      <c r="G27">
        <f t="shared" si="5"/>
        <v>15</v>
      </c>
      <c r="H27">
        <f t="shared" si="5"/>
        <v>15</v>
      </c>
      <c r="I27">
        <f t="shared" si="5"/>
        <v>15</v>
      </c>
      <c r="J27">
        <f t="shared" si="5"/>
        <v>5</v>
      </c>
      <c r="K27">
        <f t="shared" si="5"/>
        <v>2</v>
      </c>
      <c r="L27">
        <f t="shared" si="5"/>
        <v>2</v>
      </c>
      <c r="M27">
        <f t="shared" si="5"/>
        <v>2</v>
      </c>
    </row>
    <row r="28" spans="1:13" ht="12">
      <c r="A28" s="9" t="s">
        <v>21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</row>
    <row r="29" spans="1:13" ht="12">
      <c r="A29" s="25" t="s">
        <v>65</v>
      </c>
      <c r="B29">
        <f>B27-B28</f>
        <v>35</v>
      </c>
      <c r="C29">
        <f aca="true" t="shared" si="6" ref="C29:M29">C27-C28</f>
        <v>27</v>
      </c>
      <c r="D29">
        <f t="shared" si="6"/>
        <v>19</v>
      </c>
      <c r="E29">
        <f t="shared" si="6"/>
        <v>16</v>
      </c>
      <c r="F29">
        <f t="shared" si="6"/>
        <v>15</v>
      </c>
      <c r="G29">
        <f t="shared" si="6"/>
        <v>15</v>
      </c>
      <c r="H29">
        <f t="shared" si="6"/>
        <v>15</v>
      </c>
      <c r="I29">
        <f t="shared" si="6"/>
        <v>15</v>
      </c>
      <c r="J29">
        <f t="shared" si="6"/>
        <v>5</v>
      </c>
      <c r="K29">
        <f t="shared" si="6"/>
        <v>2</v>
      </c>
      <c r="L29">
        <f t="shared" si="6"/>
        <v>2</v>
      </c>
      <c r="M29">
        <f t="shared" si="6"/>
        <v>2</v>
      </c>
    </row>
    <row r="30" ht="12">
      <c r="A30" s="9"/>
    </row>
    <row r="31" spans="1:13" ht="12">
      <c r="A31" s="9" t="s">
        <v>52</v>
      </c>
      <c r="B31" s="4">
        <f>(B27*$K$36)-(B28*$K$36)</f>
        <v>115.5</v>
      </c>
      <c r="C31" s="4">
        <f>(C27*$K$36)-(C28*$K$36)</f>
        <v>89.1</v>
      </c>
      <c r="D31" s="4">
        <f>(D27*$K$36)-(D28*$K$36)</f>
        <v>62.699999999999996</v>
      </c>
      <c r="E31" s="4">
        <f>(E27*$K$37)-(E28*$K$37)</f>
        <v>4.8</v>
      </c>
      <c r="F31" s="4">
        <f aca="true" t="shared" si="7" ref="F31:M31">(F27*$K$37)-(F28*$K$37)</f>
        <v>4.5</v>
      </c>
      <c r="G31" s="4">
        <f t="shared" si="7"/>
        <v>4.5</v>
      </c>
      <c r="H31" s="4">
        <f t="shared" si="7"/>
        <v>4.5</v>
      </c>
      <c r="I31" s="4">
        <f t="shared" si="7"/>
        <v>4.5</v>
      </c>
      <c r="J31" s="4">
        <f t="shared" si="7"/>
        <v>1.5</v>
      </c>
      <c r="K31" s="4">
        <f t="shared" si="7"/>
        <v>0.6</v>
      </c>
      <c r="L31" s="4">
        <f t="shared" si="7"/>
        <v>0.6</v>
      </c>
      <c r="M31" s="4">
        <f t="shared" si="7"/>
        <v>0.6</v>
      </c>
    </row>
    <row r="32" ht="12.75" thickBot="1">
      <c r="A32" s="27"/>
    </row>
    <row r="33" spans="1:5" ht="18" thickBot="1">
      <c r="A33" s="7" t="s">
        <v>64</v>
      </c>
      <c r="C33" s="7"/>
      <c r="D33" s="7"/>
      <c r="E33" s="10">
        <f>SUM((B13:M13),(B31:M31))</f>
        <v>475.5000000000001</v>
      </c>
    </row>
    <row r="34" ht="12">
      <c r="A34" s="27"/>
    </row>
    <row r="35" ht="12">
      <c r="A35"/>
    </row>
    <row r="36" spans="1:11" ht="12">
      <c r="A36" s="81" t="s">
        <v>22</v>
      </c>
      <c r="B36" s="81"/>
      <c r="C36" s="6"/>
      <c r="E36" s="1" t="s">
        <v>86</v>
      </c>
      <c r="G36" s="9">
        <v>16</v>
      </c>
      <c r="I36" s="27" t="s">
        <v>62</v>
      </c>
      <c r="K36" s="4">
        <v>3.3</v>
      </c>
    </row>
    <row r="37" spans="1:11" ht="12">
      <c r="A37"/>
      <c r="B37" s="25" t="s">
        <v>66</v>
      </c>
      <c r="C37" s="26">
        <v>100</v>
      </c>
      <c r="E37" t="s">
        <v>112</v>
      </c>
      <c r="G37" s="9" t="s">
        <v>111</v>
      </c>
      <c r="I37" s="27" t="s">
        <v>63</v>
      </c>
      <c r="K37" s="4">
        <v>0.3</v>
      </c>
    </row>
    <row r="38" spans="1:7" ht="12">
      <c r="A38"/>
      <c r="B38" s="25" t="s">
        <v>21</v>
      </c>
      <c r="C38" s="26">
        <v>0</v>
      </c>
      <c r="G38" s="32">
        <f>G36*25</f>
        <v>400</v>
      </c>
    </row>
    <row r="39" spans="2:7" ht="12">
      <c r="B39" s="25" t="s">
        <v>65</v>
      </c>
      <c r="C39">
        <v>100</v>
      </c>
      <c r="G39" s="9"/>
    </row>
    <row r="40" spans="1:5" ht="12">
      <c r="A40" s="2"/>
      <c r="B40" s="28" t="s">
        <v>98</v>
      </c>
      <c r="E40" t="s">
        <v>106</v>
      </c>
    </row>
    <row r="41" spans="1:5" ht="12">
      <c r="A41" s="2"/>
      <c r="B41" s="28"/>
      <c r="E41" t="s">
        <v>107</v>
      </c>
    </row>
    <row r="42" spans="1:5" ht="12">
      <c r="A42" s="2"/>
      <c r="B42" s="28"/>
      <c r="E42" t="s">
        <v>141</v>
      </c>
    </row>
    <row r="43" spans="1:2" ht="12">
      <c r="A43" s="2"/>
      <c r="B43" s="28"/>
    </row>
    <row r="44" spans="1:2" ht="12">
      <c r="A44"/>
      <c r="B44" s="8"/>
    </row>
    <row r="45" spans="1:2" ht="12">
      <c r="A45"/>
      <c r="B45" s="8"/>
    </row>
    <row r="46" ht="12">
      <c r="A46" s="1" t="s">
        <v>57</v>
      </c>
    </row>
    <row r="47" spans="1:4" ht="12">
      <c r="A47" s="1" t="s">
        <v>196</v>
      </c>
      <c r="B47">
        <v>10</v>
      </c>
      <c r="C47">
        <v>3</v>
      </c>
      <c r="D47">
        <f>C47*B47</f>
        <v>30</v>
      </c>
    </row>
    <row r="48" spans="1:4" ht="12">
      <c r="A48" s="1" t="s">
        <v>148</v>
      </c>
      <c r="B48">
        <v>24</v>
      </c>
      <c r="C48">
        <v>3</v>
      </c>
      <c r="D48">
        <f>B48*C48</f>
        <v>72</v>
      </c>
    </row>
    <row r="49" spans="1:5" ht="12">
      <c r="A49" s="1" t="s">
        <v>149</v>
      </c>
      <c r="B49">
        <v>15</v>
      </c>
      <c r="C49">
        <v>3</v>
      </c>
      <c r="D49">
        <f>C49*B49</f>
        <v>45</v>
      </c>
      <c r="E49" t="s">
        <v>195</v>
      </c>
    </row>
    <row r="50" spans="3:4" ht="12">
      <c r="C50" t="s">
        <v>120</v>
      </c>
      <c r="D50">
        <f>SUM(D47:D49)</f>
        <v>147</v>
      </c>
    </row>
    <row r="54" spans="1:13" s="1" customFormat="1" ht="12">
      <c r="A54" s="1" t="s">
        <v>18</v>
      </c>
      <c r="B54" s="1" t="s">
        <v>168</v>
      </c>
      <c r="C54" s="1" t="s">
        <v>169</v>
      </c>
      <c r="D54" s="1" t="s">
        <v>170</v>
      </c>
      <c r="E54" s="1" t="s">
        <v>10</v>
      </c>
      <c r="F54" s="1" t="s">
        <v>11</v>
      </c>
      <c r="G54" s="1" t="s">
        <v>12</v>
      </c>
      <c r="H54" s="1" t="s">
        <v>13</v>
      </c>
      <c r="I54" s="1" t="s">
        <v>14</v>
      </c>
      <c r="J54" s="1" t="s">
        <v>78</v>
      </c>
      <c r="K54" s="1" t="s">
        <v>79</v>
      </c>
      <c r="L54" s="1" t="s">
        <v>80</v>
      </c>
      <c r="M54" s="1" t="s">
        <v>81</v>
      </c>
    </row>
    <row r="55" spans="2:13" ht="12">
      <c r="B55">
        <f aca="true" t="shared" si="8" ref="B55:M55">B29+B11</f>
        <v>51</v>
      </c>
      <c r="C55">
        <f t="shared" si="8"/>
        <v>43</v>
      </c>
      <c r="D55">
        <f t="shared" si="8"/>
        <v>33</v>
      </c>
      <c r="E55">
        <f t="shared" si="8"/>
        <v>29</v>
      </c>
      <c r="F55">
        <f t="shared" si="8"/>
        <v>28</v>
      </c>
      <c r="G55">
        <f t="shared" si="8"/>
        <v>28</v>
      </c>
      <c r="H55">
        <f t="shared" si="8"/>
        <v>28</v>
      </c>
      <c r="I55">
        <f t="shared" si="8"/>
        <v>28</v>
      </c>
      <c r="J55">
        <f t="shared" si="8"/>
        <v>18</v>
      </c>
      <c r="K55">
        <f t="shared" si="8"/>
        <v>15</v>
      </c>
      <c r="L55">
        <f t="shared" si="8"/>
        <v>7</v>
      </c>
      <c r="M55">
        <f t="shared" si="8"/>
        <v>7</v>
      </c>
    </row>
    <row r="57" spans="1:6" ht="12">
      <c r="A57" s="1" t="s">
        <v>197</v>
      </c>
      <c r="B57">
        <f>B55+C55+D55</f>
        <v>127</v>
      </c>
      <c r="F57" t="s">
        <v>48</v>
      </c>
    </row>
  </sheetData>
  <sheetProtection/>
  <mergeCells count="3">
    <mergeCell ref="A1:I1"/>
    <mergeCell ref="A15:I15"/>
    <mergeCell ref="A36:B36"/>
  </mergeCells>
  <printOptions gridLines="1"/>
  <pageMargins left="0.75" right="0.75" top="1" bottom="1" header="0.5" footer="0.5"/>
  <pageSetup orientation="landscape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125" zoomScaleNormal="125" workbookViewId="0" topLeftCell="A11">
      <selection activeCell="L47" sqref="L47"/>
    </sheetView>
  </sheetViews>
  <sheetFormatPr defaultColWidth="8.8515625" defaultRowHeight="12.75"/>
  <cols>
    <col min="1" max="1" width="16.28125" style="0" bestFit="1" customWidth="1"/>
    <col min="2" max="8" width="8.8515625" style="0" customWidth="1"/>
    <col min="9" max="9" width="11.421875" style="0" bestFit="1" customWidth="1"/>
  </cols>
  <sheetData>
    <row r="1" spans="1:9" ht="21">
      <c r="A1" s="79" t="s">
        <v>210</v>
      </c>
      <c r="B1" s="79"/>
      <c r="C1" s="79"/>
      <c r="D1" s="79"/>
      <c r="E1" s="79"/>
      <c r="F1" s="79"/>
      <c r="G1" s="79"/>
      <c r="H1" s="79"/>
      <c r="I1" s="79"/>
    </row>
    <row r="2" spans="2:13" ht="39"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78</v>
      </c>
      <c r="K2" s="3" t="s">
        <v>79</v>
      </c>
      <c r="L2" s="3" t="s">
        <v>80</v>
      </c>
      <c r="M2" s="3" t="s">
        <v>81</v>
      </c>
    </row>
    <row r="3" spans="1:18" ht="12">
      <c r="A3" t="s">
        <v>23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P3">
        <v>1</v>
      </c>
      <c r="Q3">
        <v>1</v>
      </c>
      <c r="R3">
        <v>1</v>
      </c>
    </row>
    <row r="4" spans="1:18" ht="12">
      <c r="A4" t="s">
        <v>24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0</v>
      </c>
      <c r="L4">
        <v>0</v>
      </c>
      <c r="M4">
        <v>0</v>
      </c>
      <c r="P4">
        <v>1</v>
      </c>
      <c r="Q4">
        <v>1</v>
      </c>
      <c r="R4">
        <v>1</v>
      </c>
    </row>
    <row r="5" spans="1:18" ht="12">
      <c r="A5" t="s">
        <v>25</v>
      </c>
      <c r="B5">
        <v>2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0</v>
      </c>
      <c r="L5">
        <v>0</v>
      </c>
      <c r="M5">
        <v>0</v>
      </c>
      <c r="P5">
        <v>2</v>
      </c>
      <c r="Q5">
        <v>2</v>
      </c>
      <c r="R5">
        <v>2</v>
      </c>
    </row>
    <row r="6" spans="1:18" ht="12">
      <c r="A6" t="s">
        <v>26</v>
      </c>
      <c r="B6">
        <v>3</v>
      </c>
      <c r="C6">
        <v>3</v>
      </c>
      <c r="D6">
        <v>3</v>
      </c>
      <c r="E6">
        <v>3</v>
      </c>
      <c r="F6">
        <v>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P6">
        <v>3</v>
      </c>
      <c r="Q6">
        <v>3</v>
      </c>
      <c r="R6">
        <v>3</v>
      </c>
    </row>
    <row r="7" spans="1:18" ht="12">
      <c r="A7" t="s">
        <v>27</v>
      </c>
      <c r="B7">
        <v>8</v>
      </c>
      <c r="C7">
        <v>8</v>
      </c>
      <c r="D7">
        <v>8</v>
      </c>
      <c r="E7">
        <v>8</v>
      </c>
      <c r="F7">
        <v>8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P7">
        <v>8</v>
      </c>
      <c r="Q7">
        <v>8</v>
      </c>
      <c r="R7">
        <v>8</v>
      </c>
    </row>
    <row r="8" spans="1:19" ht="12">
      <c r="A8" t="s">
        <v>83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P8">
        <f>SUM(P3:P7)</f>
        <v>15</v>
      </c>
      <c r="Q8">
        <f>SUM(Q3:Q7)</f>
        <v>15</v>
      </c>
      <c r="R8">
        <f>SUM(R3:R7)</f>
        <v>15</v>
      </c>
      <c r="S8">
        <f>SUM(P8:R8)</f>
        <v>45</v>
      </c>
    </row>
    <row r="9" spans="1:13" ht="12">
      <c r="A9" t="s">
        <v>99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0</v>
      </c>
      <c r="K9">
        <v>0</v>
      </c>
      <c r="L9">
        <v>0</v>
      </c>
      <c r="M9">
        <v>0</v>
      </c>
    </row>
    <row r="10" spans="1:13" ht="12">
      <c r="A10" t="s">
        <v>84</v>
      </c>
      <c r="B10">
        <v>2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0</v>
      </c>
      <c r="K10">
        <v>0</v>
      </c>
      <c r="L10">
        <v>0</v>
      </c>
      <c r="M10">
        <v>0</v>
      </c>
    </row>
    <row r="11" spans="1:13" ht="12">
      <c r="A11" t="s">
        <v>85</v>
      </c>
      <c r="B11">
        <v>8</v>
      </c>
      <c r="C11">
        <v>8</v>
      </c>
      <c r="D11">
        <v>8</v>
      </c>
      <c r="E11">
        <v>8</v>
      </c>
      <c r="F11">
        <v>8</v>
      </c>
      <c r="G11">
        <v>8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ht="12">
      <c r="A12" t="s">
        <v>28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</row>
    <row r="13" spans="1:13" ht="12">
      <c r="A13" t="s">
        <v>29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0</v>
      </c>
      <c r="L13">
        <v>0</v>
      </c>
      <c r="M13">
        <v>0</v>
      </c>
    </row>
    <row r="14" spans="1:13" ht="12">
      <c r="A14" t="s">
        <v>30</v>
      </c>
      <c r="B14">
        <v>2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</row>
    <row r="15" spans="1:13" ht="12">
      <c r="A15" t="s">
        <v>31</v>
      </c>
      <c r="B15">
        <v>3</v>
      </c>
      <c r="C15">
        <v>3</v>
      </c>
      <c r="D15">
        <v>3</v>
      </c>
      <c r="E15">
        <v>3</v>
      </c>
      <c r="F15">
        <v>3</v>
      </c>
      <c r="G15">
        <v>3</v>
      </c>
      <c r="H15">
        <v>3</v>
      </c>
      <c r="I15">
        <v>3</v>
      </c>
      <c r="J15">
        <v>3</v>
      </c>
      <c r="K15">
        <v>3</v>
      </c>
      <c r="L15">
        <v>0</v>
      </c>
      <c r="M15">
        <v>0</v>
      </c>
    </row>
    <row r="16" spans="1:13" ht="12">
      <c r="A16" t="s">
        <v>32</v>
      </c>
      <c r="B16">
        <v>8</v>
      </c>
      <c r="C16">
        <v>8</v>
      </c>
      <c r="D16">
        <v>8</v>
      </c>
      <c r="E16">
        <v>8</v>
      </c>
      <c r="F16">
        <v>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5" ht="12">
      <c r="A17" t="s">
        <v>33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 t="s">
        <v>48</v>
      </c>
      <c r="O17" t="s">
        <v>48</v>
      </c>
    </row>
    <row r="18" spans="1:13" ht="12">
      <c r="A18" t="s">
        <v>34</v>
      </c>
      <c r="B18">
        <v>1</v>
      </c>
      <c r="C18">
        <v>1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2">
      <c r="A19" t="s">
        <v>35</v>
      </c>
      <c r="B19">
        <v>2</v>
      </c>
      <c r="C19">
        <v>2</v>
      </c>
      <c r="D19">
        <v>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2">
      <c r="A20" t="s">
        <v>36</v>
      </c>
      <c r="B20">
        <v>8</v>
      </c>
      <c r="C20">
        <v>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ht="12">
      <c r="A21" t="s">
        <v>139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2">
      <c r="A22" t="s">
        <v>37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</row>
    <row r="23" spans="1:13" ht="12">
      <c r="A23" t="s">
        <v>138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</row>
    <row r="24" spans="1:2" ht="12">
      <c r="A24" t="s">
        <v>110</v>
      </c>
      <c r="B24">
        <v>2</v>
      </c>
    </row>
    <row r="25" spans="1:13" ht="12">
      <c r="A25" t="s">
        <v>137</v>
      </c>
      <c r="B25">
        <v>2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2</v>
      </c>
      <c r="L25">
        <v>2</v>
      </c>
      <c r="M25">
        <v>2</v>
      </c>
    </row>
    <row r="26" spans="1:13" ht="12">
      <c r="A26" t="s">
        <v>136</v>
      </c>
      <c r="B26">
        <v>3</v>
      </c>
      <c r="C26">
        <v>3</v>
      </c>
      <c r="D26">
        <v>3</v>
      </c>
      <c r="E26">
        <v>3</v>
      </c>
      <c r="F26">
        <v>3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ht="12">
      <c r="A27" t="s">
        <v>135</v>
      </c>
      <c r="B27">
        <v>8</v>
      </c>
      <c r="C27">
        <v>8</v>
      </c>
      <c r="D27">
        <v>8</v>
      </c>
      <c r="E27">
        <v>8</v>
      </c>
      <c r="F27">
        <v>8</v>
      </c>
      <c r="G27">
        <v>8</v>
      </c>
      <c r="H27">
        <v>8</v>
      </c>
      <c r="I27">
        <v>8</v>
      </c>
      <c r="J27">
        <v>8</v>
      </c>
      <c r="K27">
        <v>0</v>
      </c>
      <c r="L27">
        <v>0</v>
      </c>
      <c r="M27">
        <v>0</v>
      </c>
    </row>
    <row r="28" spans="1:13" ht="12">
      <c r="A28" t="s">
        <v>166</v>
      </c>
      <c r="B28">
        <v>10</v>
      </c>
      <c r="C28">
        <v>10</v>
      </c>
      <c r="D28">
        <v>10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ht="15">
      <c r="A29" s="65" t="s">
        <v>150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</row>
    <row r="30" spans="1:13" ht="15">
      <c r="A30" s="65" t="s">
        <v>132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ht="15">
      <c r="A31" s="65" t="s">
        <v>133</v>
      </c>
      <c r="B31">
        <v>2</v>
      </c>
      <c r="C31">
        <v>2</v>
      </c>
      <c r="D31">
        <v>2</v>
      </c>
      <c r="E31">
        <v>2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ht="15">
      <c r="A32" s="65" t="s">
        <v>151</v>
      </c>
      <c r="B32">
        <v>3</v>
      </c>
      <c r="C32">
        <v>3</v>
      </c>
      <c r="D32">
        <v>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ht="15">
      <c r="A33" s="65" t="s">
        <v>134</v>
      </c>
      <c r="B33">
        <v>8</v>
      </c>
      <c r="C33">
        <v>8</v>
      </c>
      <c r="D33">
        <v>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 ht="15">
      <c r="A34" s="65" t="s">
        <v>152</v>
      </c>
      <c r="B34">
        <v>1</v>
      </c>
      <c r="C34">
        <v>1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 ht="15">
      <c r="A35" s="65" t="s">
        <v>153</v>
      </c>
      <c r="B35">
        <v>2</v>
      </c>
      <c r="C35">
        <v>2</v>
      </c>
      <c r="D35">
        <v>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</row>
    <row r="36" spans="1:13" ht="15">
      <c r="A36" s="65" t="s">
        <v>154</v>
      </c>
      <c r="B36">
        <v>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 ht="15">
      <c r="A37" s="65" t="s">
        <v>155</v>
      </c>
      <c r="B37">
        <v>10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 ht="24" customHeight="1">
      <c r="A38" s="25" t="s">
        <v>100</v>
      </c>
      <c r="B38">
        <f aca="true" t="shared" si="0" ref="B38:M38">SUM(B3:B37)</f>
        <v>117</v>
      </c>
      <c r="C38">
        <f t="shared" si="0"/>
        <v>96</v>
      </c>
      <c r="D38">
        <f t="shared" si="0"/>
        <v>88</v>
      </c>
      <c r="E38">
        <f t="shared" si="0"/>
        <v>61</v>
      </c>
      <c r="F38">
        <f t="shared" si="0"/>
        <v>59</v>
      </c>
      <c r="G38">
        <f t="shared" si="0"/>
        <v>37</v>
      </c>
      <c r="H38">
        <f t="shared" si="0"/>
        <v>29</v>
      </c>
      <c r="I38">
        <f t="shared" si="0"/>
        <v>29</v>
      </c>
      <c r="J38">
        <f t="shared" si="0"/>
        <v>26</v>
      </c>
      <c r="K38">
        <f t="shared" si="0"/>
        <v>14</v>
      </c>
      <c r="L38">
        <f t="shared" si="0"/>
        <v>11</v>
      </c>
      <c r="M38">
        <f t="shared" si="0"/>
        <v>11</v>
      </c>
    </row>
    <row r="39" spans="1:13" ht="24" customHeight="1">
      <c r="A39" s="25" t="s">
        <v>68</v>
      </c>
      <c r="B39" s="26">
        <v>5</v>
      </c>
      <c r="C39" s="26">
        <v>5</v>
      </c>
      <c r="D39" s="26">
        <v>5</v>
      </c>
      <c r="E39" s="26">
        <v>5</v>
      </c>
      <c r="F39" s="26">
        <v>5</v>
      </c>
      <c r="G39" s="26">
        <v>5</v>
      </c>
      <c r="H39" s="26">
        <v>5</v>
      </c>
      <c r="I39" s="26">
        <v>5</v>
      </c>
      <c r="J39" s="26">
        <v>5</v>
      </c>
      <c r="K39" s="26">
        <v>5</v>
      </c>
      <c r="L39" s="26">
        <v>5</v>
      </c>
      <c r="M39" s="26">
        <v>5</v>
      </c>
    </row>
    <row r="40" spans="1:13" ht="12">
      <c r="A40" s="25" t="s">
        <v>69</v>
      </c>
      <c r="B40">
        <f>SUM(B38:B39)</f>
        <v>122</v>
      </c>
      <c r="C40">
        <f>SUM(C38:C39)</f>
        <v>101</v>
      </c>
      <c r="D40">
        <f>D38+D39</f>
        <v>93</v>
      </c>
      <c r="E40">
        <f>E38+E39</f>
        <v>66</v>
      </c>
      <c r="F40">
        <f>F38+F39</f>
        <v>64</v>
      </c>
      <c r="G40">
        <f aca="true" t="shared" si="1" ref="G40:M40">SUM(G38:G39)</f>
        <v>42</v>
      </c>
      <c r="H40">
        <f t="shared" si="1"/>
        <v>34</v>
      </c>
      <c r="I40">
        <f t="shared" si="1"/>
        <v>34</v>
      </c>
      <c r="J40">
        <f t="shared" si="1"/>
        <v>31</v>
      </c>
      <c r="K40">
        <f t="shared" si="1"/>
        <v>19</v>
      </c>
      <c r="L40">
        <f t="shared" si="1"/>
        <v>16</v>
      </c>
      <c r="M40">
        <f t="shared" si="1"/>
        <v>16</v>
      </c>
    </row>
    <row r="41" spans="1:13" ht="12">
      <c r="A41" s="9" t="s">
        <v>21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3" ht="12">
      <c r="A42" s="25" t="s">
        <v>65</v>
      </c>
      <c r="B42">
        <f>SUM(B40-B41)</f>
        <v>122</v>
      </c>
      <c r="C42">
        <f aca="true" t="shared" si="2" ref="C42:M42">SUM(C40-C41)</f>
        <v>101</v>
      </c>
      <c r="D42">
        <f>D40-D41</f>
        <v>93</v>
      </c>
      <c r="E42">
        <f t="shared" si="2"/>
        <v>66</v>
      </c>
      <c r="F42">
        <f t="shared" si="2"/>
        <v>64</v>
      </c>
      <c r="G42">
        <f t="shared" si="2"/>
        <v>42</v>
      </c>
      <c r="H42">
        <f t="shared" si="2"/>
        <v>34</v>
      </c>
      <c r="I42">
        <f t="shared" si="2"/>
        <v>34</v>
      </c>
      <c r="J42">
        <f t="shared" si="2"/>
        <v>31</v>
      </c>
      <c r="K42">
        <f t="shared" si="2"/>
        <v>19</v>
      </c>
      <c r="L42">
        <f>SUM(L40-L41)</f>
        <v>16</v>
      </c>
      <c r="M42">
        <f t="shared" si="2"/>
        <v>16</v>
      </c>
    </row>
    <row r="43" spans="1:13" ht="12">
      <c r="A43" s="2"/>
      <c r="B43" s="2" t="s">
        <v>53</v>
      </c>
      <c r="C43" s="2" t="s">
        <v>54</v>
      </c>
      <c r="D43" s="2" t="s">
        <v>55</v>
      </c>
      <c r="E43" s="2" t="s">
        <v>10</v>
      </c>
      <c r="F43" s="2" t="s">
        <v>11</v>
      </c>
      <c r="G43" s="2" t="s">
        <v>12</v>
      </c>
      <c r="H43" s="2" t="s">
        <v>13</v>
      </c>
      <c r="I43" s="2" t="s">
        <v>14</v>
      </c>
      <c r="J43" s="2" t="s">
        <v>78</v>
      </c>
      <c r="K43" s="2" t="s">
        <v>79</v>
      </c>
      <c r="L43" s="2" t="s">
        <v>80</v>
      </c>
      <c r="M43" s="2" t="s">
        <v>81</v>
      </c>
    </row>
    <row r="44" spans="1:13" ht="12">
      <c r="A44" s="9" t="s">
        <v>52</v>
      </c>
      <c r="B44" s="4">
        <f>B42*C46</f>
        <v>402.59999999999997</v>
      </c>
      <c r="C44" s="4">
        <f>C42*C46</f>
        <v>333.29999999999995</v>
      </c>
      <c r="D44" s="4">
        <f>D42*C46</f>
        <v>306.9</v>
      </c>
      <c r="E44" s="4">
        <f>E42*$C$47</f>
        <v>19.8</v>
      </c>
      <c r="F44" s="4">
        <f aca="true" t="shared" si="3" ref="F44:M44">F42*$C$47</f>
        <v>19.2</v>
      </c>
      <c r="G44" s="4">
        <f t="shared" si="3"/>
        <v>12.6</v>
      </c>
      <c r="H44" s="4">
        <f t="shared" si="3"/>
        <v>10.2</v>
      </c>
      <c r="I44" s="4">
        <f t="shared" si="3"/>
        <v>10.2</v>
      </c>
      <c r="J44" s="4">
        <f t="shared" si="3"/>
        <v>9.299999999999999</v>
      </c>
      <c r="K44" s="4">
        <f t="shared" si="3"/>
        <v>5.7</v>
      </c>
      <c r="L44" s="4">
        <f t="shared" si="3"/>
        <v>4.8</v>
      </c>
      <c r="M44" s="4">
        <f t="shared" si="3"/>
        <v>4.8</v>
      </c>
    </row>
    <row r="46" spans="1:4" ht="12.75" thickBot="1">
      <c r="A46" s="27" t="s">
        <v>62</v>
      </c>
      <c r="C46" s="4">
        <v>3.3</v>
      </c>
      <c r="D46" t="s">
        <v>121</v>
      </c>
    </row>
    <row r="47" spans="1:9" ht="18" thickBot="1">
      <c r="A47" s="27" t="s">
        <v>63</v>
      </c>
      <c r="C47" s="4">
        <v>0.3</v>
      </c>
      <c r="E47" s="7" t="s">
        <v>64</v>
      </c>
      <c r="G47" s="7"/>
      <c r="H47" s="7"/>
      <c r="I47" s="10">
        <f>+SUM(B44:M44)</f>
        <v>1139.3999999999996</v>
      </c>
    </row>
    <row r="48" ht="12">
      <c r="A48" s="27"/>
    </row>
    <row r="49" ht="12" customHeight="1"/>
    <row r="50" spans="11:13" ht="12">
      <c r="K50">
        <v>117</v>
      </c>
      <c r="M50">
        <v>90</v>
      </c>
    </row>
    <row r="51" spans="4:13" ht="12">
      <c r="D51" t="s">
        <v>106</v>
      </c>
      <c r="K51">
        <v>96</v>
      </c>
      <c r="M51">
        <v>85</v>
      </c>
    </row>
    <row r="52" spans="4:13" ht="12">
      <c r="D52" t="s">
        <v>107</v>
      </c>
      <c r="K52">
        <v>88</v>
      </c>
      <c r="M52">
        <v>67</v>
      </c>
    </row>
    <row r="53" spans="4:13" ht="12">
      <c r="D53" t="s">
        <v>108</v>
      </c>
      <c r="K53">
        <f>SUM(K50:K52)</f>
        <v>301</v>
      </c>
      <c r="M53">
        <f>SUM(M50:M52)</f>
        <v>242</v>
      </c>
    </row>
    <row r="54" ht="12">
      <c r="D54" t="s">
        <v>109</v>
      </c>
    </row>
  </sheetData>
  <sheetProtection/>
  <mergeCells count="1">
    <mergeCell ref="A1:I1"/>
  </mergeCells>
  <printOptions gridLines="1"/>
  <pageMargins left="1.5" right="0.75" top="0.25" bottom="0.25" header="0.5" footer="0.5"/>
  <pageSetup fitToHeight="1" fitToWidth="1" orientation="landscape" scale="5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workbookViewId="0" topLeftCell="A1">
      <pane xSplit="12" ySplit="23" topLeftCell="M25" activePane="bottomRight" state="frozen"/>
      <selection pane="topLeft" activeCell="A1" sqref="A1"/>
      <selection pane="topRight" activeCell="M1" sqref="M1"/>
      <selection pane="bottomLeft" activeCell="A24" sqref="A24"/>
      <selection pane="bottomRight" activeCell="G30" sqref="G30"/>
    </sheetView>
  </sheetViews>
  <sheetFormatPr defaultColWidth="8.8515625" defaultRowHeight="12.75"/>
  <cols>
    <col min="1" max="1" width="16.28125" style="0" bestFit="1" customWidth="1"/>
    <col min="2" max="8" width="8.8515625" style="0" customWidth="1"/>
    <col min="9" max="9" width="11.421875" style="0" bestFit="1" customWidth="1"/>
  </cols>
  <sheetData>
    <row r="1" spans="1:9" ht="21">
      <c r="A1" s="79" t="s">
        <v>200</v>
      </c>
      <c r="B1" s="79"/>
      <c r="C1" s="79"/>
      <c r="D1" s="79"/>
      <c r="E1" s="79"/>
      <c r="F1" s="79"/>
      <c r="G1" s="79"/>
      <c r="H1" s="79"/>
      <c r="I1" s="79"/>
    </row>
    <row r="2" spans="2:22" ht="39.75" thickBot="1"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78</v>
      </c>
      <c r="K2" s="3" t="s">
        <v>79</v>
      </c>
      <c r="L2" s="3" t="s">
        <v>80</v>
      </c>
      <c r="M2" s="3" t="s">
        <v>81</v>
      </c>
      <c r="P2" s="75"/>
      <c r="Q2" s="76"/>
      <c r="R2" s="76"/>
      <c r="S2" s="76"/>
      <c r="T2" s="76"/>
      <c r="U2" s="76"/>
      <c r="V2" s="76"/>
    </row>
    <row r="3" spans="1:22" ht="15.75" thickBot="1">
      <c r="A3" s="65" t="s">
        <v>23</v>
      </c>
      <c r="B3" s="44">
        <v>1</v>
      </c>
      <c r="C3" s="44">
        <v>1</v>
      </c>
      <c r="D3" s="44">
        <v>1</v>
      </c>
      <c r="E3" s="44">
        <v>1</v>
      </c>
      <c r="F3" s="44">
        <v>1</v>
      </c>
      <c r="G3" s="44">
        <v>1</v>
      </c>
      <c r="H3" s="44">
        <v>1</v>
      </c>
      <c r="I3" s="44">
        <v>1</v>
      </c>
      <c r="J3" s="44">
        <v>1</v>
      </c>
      <c r="K3" s="44">
        <v>1</v>
      </c>
      <c r="L3" s="44">
        <v>1</v>
      </c>
      <c r="M3" s="44">
        <v>1</v>
      </c>
      <c r="P3" s="77"/>
      <c r="Q3" s="76"/>
      <c r="R3" s="77"/>
      <c r="S3" s="76"/>
      <c r="T3" s="77"/>
      <c r="U3" s="76"/>
      <c r="V3" s="76"/>
    </row>
    <row r="4" spans="1:22" ht="15.75" thickBot="1">
      <c r="A4" s="65" t="s">
        <v>24</v>
      </c>
      <c r="B4" s="44">
        <v>1</v>
      </c>
      <c r="C4" s="44">
        <v>1</v>
      </c>
      <c r="D4" s="44">
        <v>1</v>
      </c>
      <c r="E4" s="44">
        <v>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P4" s="77"/>
      <c r="Q4" s="76"/>
      <c r="R4" s="77"/>
      <c r="S4" s="76"/>
      <c r="T4" s="77"/>
      <c r="U4" s="76"/>
      <c r="V4" s="76"/>
    </row>
    <row r="5" spans="1:22" ht="15.75" thickBot="1">
      <c r="A5" s="65" t="s">
        <v>25</v>
      </c>
      <c r="B5" s="45">
        <v>2</v>
      </c>
      <c r="C5" s="45">
        <v>2</v>
      </c>
      <c r="D5" s="45">
        <v>2</v>
      </c>
      <c r="E5" s="45">
        <v>2</v>
      </c>
      <c r="F5" s="45">
        <v>2</v>
      </c>
      <c r="G5" s="45">
        <v>2</v>
      </c>
      <c r="H5" s="45">
        <v>2</v>
      </c>
      <c r="I5" s="45">
        <v>2</v>
      </c>
      <c r="J5" s="45">
        <v>2</v>
      </c>
      <c r="K5" s="45">
        <v>2</v>
      </c>
      <c r="L5" s="45">
        <v>2</v>
      </c>
      <c r="M5" s="45">
        <v>2</v>
      </c>
      <c r="P5" s="77"/>
      <c r="Q5" s="76"/>
      <c r="R5" s="77"/>
      <c r="S5" s="76"/>
      <c r="T5" s="77"/>
      <c r="U5" s="76"/>
      <c r="V5" s="76"/>
    </row>
    <row r="6" spans="1:22" ht="15.75" thickBot="1">
      <c r="A6" s="65" t="s">
        <v>156</v>
      </c>
      <c r="B6" s="45">
        <v>2</v>
      </c>
      <c r="C6" s="45">
        <v>2</v>
      </c>
      <c r="D6" s="45"/>
      <c r="E6" s="45"/>
      <c r="F6" s="45"/>
      <c r="G6" s="45"/>
      <c r="H6" s="45"/>
      <c r="I6" s="45"/>
      <c r="J6" s="45"/>
      <c r="K6" s="45"/>
      <c r="L6" s="45"/>
      <c r="M6" s="45"/>
      <c r="P6" s="77"/>
      <c r="Q6" s="76"/>
      <c r="R6" s="77"/>
      <c r="S6" s="76"/>
      <c r="T6" s="77"/>
      <c r="U6" s="76"/>
      <c r="V6" s="76"/>
    </row>
    <row r="7" spans="1:22" ht="15.75" thickBot="1">
      <c r="A7" s="65" t="s">
        <v>26</v>
      </c>
      <c r="B7" s="45">
        <v>3</v>
      </c>
      <c r="C7" s="45">
        <v>3</v>
      </c>
      <c r="D7" s="45">
        <v>3</v>
      </c>
      <c r="E7" s="45">
        <v>3</v>
      </c>
      <c r="F7" s="45">
        <v>3</v>
      </c>
      <c r="G7" s="45"/>
      <c r="H7" s="45"/>
      <c r="I7" s="45"/>
      <c r="J7" s="45"/>
      <c r="K7" s="45"/>
      <c r="L7" s="45"/>
      <c r="M7" s="45"/>
      <c r="P7" s="77"/>
      <c r="Q7" s="76"/>
      <c r="R7" s="77"/>
      <c r="S7" s="76"/>
      <c r="T7" s="77"/>
      <c r="U7" s="76"/>
      <c r="V7" s="76"/>
    </row>
    <row r="8" spans="1:22" ht="15.75" thickBot="1">
      <c r="A8" s="65" t="s">
        <v>27</v>
      </c>
      <c r="B8" s="45">
        <v>8</v>
      </c>
      <c r="C8" s="45">
        <v>8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P8" s="77"/>
      <c r="Q8" s="76"/>
      <c r="R8" s="77"/>
      <c r="S8" s="76"/>
      <c r="T8" s="77"/>
      <c r="U8" s="76"/>
      <c r="V8" s="76"/>
    </row>
    <row r="9" spans="1:22" ht="15.75" thickBot="1">
      <c r="A9" s="65" t="s">
        <v>83</v>
      </c>
      <c r="B9" s="45">
        <v>1</v>
      </c>
      <c r="C9" s="45">
        <v>1</v>
      </c>
      <c r="D9" s="45">
        <v>1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5">
        <v>1</v>
      </c>
      <c r="M9" s="45">
        <v>1</v>
      </c>
      <c r="P9" s="76"/>
      <c r="Q9" s="76"/>
      <c r="R9" s="76"/>
      <c r="S9" s="76"/>
      <c r="T9" s="76"/>
      <c r="U9" s="76"/>
      <c r="V9" s="76"/>
    </row>
    <row r="10" spans="1:16" ht="15.75" thickBot="1">
      <c r="A10" s="65" t="s">
        <v>99</v>
      </c>
      <c r="B10" s="44">
        <v>1</v>
      </c>
      <c r="C10" s="44">
        <v>1</v>
      </c>
      <c r="D10" s="44">
        <v>1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P10" s="74"/>
    </row>
    <row r="11" spans="1:13" ht="15.75" thickBot="1">
      <c r="A11" s="65" t="s">
        <v>84</v>
      </c>
      <c r="B11" s="45">
        <v>2</v>
      </c>
      <c r="C11" s="45">
        <v>2</v>
      </c>
      <c r="D11" s="45">
        <v>2</v>
      </c>
      <c r="E11" s="45">
        <v>2</v>
      </c>
      <c r="F11" s="45">
        <v>2</v>
      </c>
      <c r="G11" s="45">
        <v>2</v>
      </c>
      <c r="H11" s="45">
        <v>2</v>
      </c>
      <c r="I11" s="45">
        <v>2</v>
      </c>
      <c r="J11" s="45">
        <v>2</v>
      </c>
      <c r="K11" s="45">
        <v>2</v>
      </c>
      <c r="L11" s="45">
        <v>2</v>
      </c>
      <c r="M11" s="45">
        <v>2</v>
      </c>
    </row>
    <row r="12" spans="1:16" ht="15.75" thickBot="1">
      <c r="A12" s="65" t="s">
        <v>157</v>
      </c>
      <c r="B12" s="45">
        <v>2</v>
      </c>
      <c r="C12" s="45">
        <v>2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P12" s="74"/>
    </row>
    <row r="13" spans="1:13" ht="15.75" thickBot="1">
      <c r="A13" s="65" t="s">
        <v>85</v>
      </c>
      <c r="B13" s="45">
        <v>8</v>
      </c>
      <c r="C13" s="45">
        <v>8</v>
      </c>
      <c r="D13" s="45">
        <v>8</v>
      </c>
      <c r="E13" s="45">
        <v>8</v>
      </c>
      <c r="F13" s="45">
        <v>8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</row>
    <row r="14" spans="1:13" ht="15.75" thickBot="1">
      <c r="A14" s="65" t="s">
        <v>28</v>
      </c>
      <c r="B14" s="45">
        <v>1</v>
      </c>
      <c r="C14" s="45">
        <v>1</v>
      </c>
      <c r="D14" s="45">
        <v>1</v>
      </c>
      <c r="E14" s="45">
        <v>1</v>
      </c>
      <c r="F14" s="45">
        <v>1</v>
      </c>
      <c r="G14" s="45">
        <v>1</v>
      </c>
      <c r="H14" s="45">
        <v>1</v>
      </c>
      <c r="I14" s="45">
        <v>1</v>
      </c>
      <c r="J14" s="45">
        <v>1</v>
      </c>
      <c r="K14" s="45">
        <v>1</v>
      </c>
      <c r="L14" s="45">
        <v>1</v>
      </c>
      <c r="M14" s="45">
        <v>1</v>
      </c>
    </row>
    <row r="15" spans="1:13" ht="15.75" thickBot="1">
      <c r="A15" s="65" t="s">
        <v>29</v>
      </c>
      <c r="B15" s="44">
        <v>1</v>
      </c>
      <c r="C15" s="44">
        <v>1</v>
      </c>
      <c r="D15" s="44">
        <v>1</v>
      </c>
      <c r="E15" s="44">
        <v>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</row>
    <row r="16" spans="1:13" ht="15.75" thickBot="1">
      <c r="A16" s="65" t="s">
        <v>30</v>
      </c>
      <c r="B16" s="45">
        <v>2</v>
      </c>
      <c r="C16" s="45">
        <v>2</v>
      </c>
      <c r="D16" s="45">
        <v>2</v>
      </c>
      <c r="E16" s="45">
        <v>2</v>
      </c>
      <c r="F16" s="45">
        <v>2</v>
      </c>
      <c r="G16" s="45">
        <v>2</v>
      </c>
      <c r="H16" s="45">
        <v>2</v>
      </c>
      <c r="I16" s="45">
        <v>2</v>
      </c>
      <c r="J16" s="45">
        <v>2</v>
      </c>
      <c r="K16" s="45">
        <v>2</v>
      </c>
      <c r="L16" s="45">
        <v>2</v>
      </c>
      <c r="M16" s="45">
        <v>2</v>
      </c>
    </row>
    <row r="17" spans="1:13" ht="15.75" thickBot="1">
      <c r="A17" s="65" t="s">
        <v>158</v>
      </c>
      <c r="B17" s="45">
        <v>2</v>
      </c>
      <c r="C17" s="45">
        <v>2</v>
      </c>
      <c r="D17" s="45">
        <v>0</v>
      </c>
      <c r="E17" s="45">
        <v>0</v>
      </c>
      <c r="F17" s="45">
        <v>0</v>
      </c>
      <c r="G17" s="45"/>
      <c r="H17" s="45"/>
      <c r="I17" s="45"/>
      <c r="J17" s="45"/>
      <c r="K17" s="45"/>
      <c r="L17" s="45"/>
      <c r="M17" s="45"/>
    </row>
    <row r="18" spans="1:13" ht="15.75" thickBot="1">
      <c r="A18" s="65" t="s">
        <v>31</v>
      </c>
      <c r="B18" s="45">
        <v>3</v>
      </c>
      <c r="C18" s="45">
        <v>3</v>
      </c>
      <c r="D18" s="45">
        <v>3</v>
      </c>
      <c r="E18" s="45">
        <v>3</v>
      </c>
      <c r="F18" s="45">
        <v>3</v>
      </c>
      <c r="G18" s="45">
        <v>3</v>
      </c>
      <c r="H18" s="45">
        <v>3</v>
      </c>
      <c r="I18" s="45"/>
      <c r="J18" s="45"/>
      <c r="K18" s="45"/>
      <c r="L18" s="45"/>
      <c r="M18" s="45"/>
    </row>
    <row r="19" spans="1:13" ht="15.75" thickBot="1">
      <c r="A19" s="65" t="s">
        <v>32</v>
      </c>
      <c r="B19" s="45">
        <v>8</v>
      </c>
      <c r="C19" s="45">
        <v>8</v>
      </c>
      <c r="D19" s="45">
        <v>8</v>
      </c>
      <c r="E19" s="45">
        <v>8</v>
      </c>
      <c r="F19" s="45">
        <v>8</v>
      </c>
      <c r="G19" s="45"/>
      <c r="H19" s="45"/>
      <c r="I19" s="45"/>
      <c r="J19" s="45"/>
      <c r="K19" s="45"/>
      <c r="L19" s="45"/>
      <c r="M19" s="45"/>
    </row>
    <row r="20" spans="1:13" ht="15.75" thickBot="1">
      <c r="A20" s="65" t="s">
        <v>33</v>
      </c>
      <c r="B20" s="44">
        <v>1</v>
      </c>
      <c r="C20" s="44">
        <v>1</v>
      </c>
      <c r="D20" s="44">
        <v>1</v>
      </c>
      <c r="E20" s="44">
        <v>1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</row>
    <row r="21" spans="1:13" ht="15.75" thickBot="1">
      <c r="A21" s="65" t="s">
        <v>34</v>
      </c>
      <c r="B21" s="44">
        <v>1</v>
      </c>
      <c r="C21" s="44">
        <v>1</v>
      </c>
      <c r="D21" s="44">
        <v>1</v>
      </c>
      <c r="E21" s="44">
        <v>1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</row>
    <row r="22" spans="1:13" ht="15.75" thickBot="1">
      <c r="A22" s="65" t="s">
        <v>35</v>
      </c>
      <c r="B22" s="45">
        <v>2</v>
      </c>
      <c r="C22" s="45">
        <v>2</v>
      </c>
      <c r="D22" s="45">
        <v>2</v>
      </c>
      <c r="E22" s="45">
        <v>2</v>
      </c>
      <c r="F22" s="45">
        <v>2</v>
      </c>
      <c r="G22" s="45">
        <v>2</v>
      </c>
      <c r="H22" s="45">
        <v>2</v>
      </c>
      <c r="I22" s="45">
        <v>2</v>
      </c>
      <c r="J22" s="45">
        <v>2</v>
      </c>
      <c r="K22" s="45">
        <v>2</v>
      </c>
      <c r="L22" s="45">
        <v>2</v>
      </c>
      <c r="M22" s="45">
        <v>2</v>
      </c>
    </row>
    <row r="23" spans="1:13" ht="15.75" thickBot="1">
      <c r="A23" s="65" t="s">
        <v>36</v>
      </c>
      <c r="B23" s="45">
        <v>8</v>
      </c>
      <c r="C23" s="45">
        <v>8</v>
      </c>
      <c r="D23" s="45">
        <v>8</v>
      </c>
      <c r="E23" s="45">
        <v>8</v>
      </c>
      <c r="F23" s="45">
        <v>8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</row>
    <row r="24" spans="1:13" ht="15.75" thickBot="1">
      <c r="A24" s="65" t="s">
        <v>139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/>
      <c r="J24" s="45"/>
      <c r="K24" s="45"/>
      <c r="L24" s="45"/>
      <c r="M24" s="45"/>
    </row>
    <row r="25" spans="1:13" ht="15.75" thickBot="1">
      <c r="A25" s="65" t="s">
        <v>159</v>
      </c>
      <c r="B25" s="45">
        <v>10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</row>
    <row r="26" spans="1:13" ht="15.75" thickBot="1">
      <c r="A26" s="65" t="s">
        <v>160</v>
      </c>
      <c r="B26" s="45">
        <v>1</v>
      </c>
      <c r="C26" s="45">
        <v>1</v>
      </c>
      <c r="D26" s="45">
        <v>1</v>
      </c>
      <c r="E26" s="45">
        <v>1</v>
      </c>
      <c r="F26" s="45">
        <v>1</v>
      </c>
      <c r="G26" s="45">
        <v>1</v>
      </c>
      <c r="H26" s="45">
        <v>1</v>
      </c>
      <c r="I26" s="45">
        <v>1</v>
      </c>
      <c r="J26" s="45">
        <v>1</v>
      </c>
      <c r="K26" s="45">
        <v>1</v>
      </c>
      <c r="L26" s="45">
        <v>1</v>
      </c>
      <c r="M26" s="45">
        <v>1</v>
      </c>
    </row>
    <row r="27" spans="1:13" ht="15.75" thickBot="1">
      <c r="A27" s="65" t="s">
        <v>138</v>
      </c>
      <c r="B27" s="45">
        <v>1</v>
      </c>
      <c r="C27" s="45">
        <v>1</v>
      </c>
      <c r="D27" s="45">
        <v>1</v>
      </c>
      <c r="E27" s="45">
        <v>1</v>
      </c>
      <c r="F27" s="45">
        <v>1</v>
      </c>
      <c r="G27" s="45">
        <v>1</v>
      </c>
      <c r="H27" s="45">
        <v>1</v>
      </c>
      <c r="I27" s="45">
        <v>1</v>
      </c>
      <c r="J27" s="45">
        <v>1</v>
      </c>
      <c r="K27" s="45">
        <v>1</v>
      </c>
      <c r="L27" s="45">
        <v>1</v>
      </c>
      <c r="M27" s="45">
        <v>1</v>
      </c>
    </row>
    <row r="28" spans="1:13" ht="15.75" thickBot="1">
      <c r="A28" s="65" t="s">
        <v>137</v>
      </c>
      <c r="B28" s="45">
        <v>2</v>
      </c>
      <c r="C28" s="45">
        <v>2</v>
      </c>
      <c r="D28" s="45">
        <v>2</v>
      </c>
      <c r="E28" s="45">
        <v>2</v>
      </c>
      <c r="F28" s="45">
        <v>2</v>
      </c>
      <c r="G28" s="45">
        <v>2</v>
      </c>
      <c r="H28" s="45"/>
      <c r="I28" s="45"/>
      <c r="J28" s="45"/>
      <c r="K28" s="45"/>
      <c r="L28" s="45"/>
      <c r="M28" s="45"/>
    </row>
    <row r="29" spans="1:13" ht="15.75" thickBot="1">
      <c r="A29" s="65" t="s">
        <v>136</v>
      </c>
      <c r="B29" s="45">
        <v>3</v>
      </c>
      <c r="C29" s="45">
        <v>3</v>
      </c>
      <c r="D29" s="45">
        <v>3</v>
      </c>
      <c r="E29" s="45">
        <v>3</v>
      </c>
      <c r="F29" s="45">
        <v>3</v>
      </c>
      <c r="G29" s="45">
        <v>3</v>
      </c>
      <c r="H29" s="45"/>
      <c r="I29" s="45"/>
      <c r="J29" s="45"/>
      <c r="K29" s="45"/>
      <c r="L29" s="45"/>
      <c r="M29" s="45"/>
    </row>
    <row r="30" spans="1:13" ht="15.75" thickBot="1">
      <c r="A30" s="65" t="s">
        <v>135</v>
      </c>
      <c r="B30" s="45">
        <v>8</v>
      </c>
      <c r="C30" s="45">
        <v>8</v>
      </c>
      <c r="D30" s="45">
        <v>8</v>
      </c>
      <c r="E30" s="45">
        <v>8</v>
      </c>
      <c r="F30" s="45">
        <v>8</v>
      </c>
      <c r="G30" s="45"/>
      <c r="H30" s="45"/>
      <c r="I30" s="45"/>
      <c r="J30" s="45"/>
      <c r="K30" s="45"/>
      <c r="L30" s="45"/>
      <c r="M30" s="45"/>
    </row>
    <row r="31" spans="1:13" ht="15.75" thickBot="1">
      <c r="A31" s="65" t="s">
        <v>161</v>
      </c>
      <c r="B31" s="45">
        <v>1</v>
      </c>
      <c r="C31" s="45">
        <v>1</v>
      </c>
      <c r="D31" s="45">
        <v>1</v>
      </c>
      <c r="E31" s="45">
        <v>0</v>
      </c>
      <c r="F31" s="45"/>
      <c r="G31" s="45"/>
      <c r="H31" s="45"/>
      <c r="I31" s="45"/>
      <c r="J31" s="45"/>
      <c r="K31" s="45"/>
      <c r="L31" s="45"/>
      <c r="M31" s="45"/>
    </row>
    <row r="32" spans="1:13" ht="15.75" thickBot="1">
      <c r="A32" s="65" t="s">
        <v>132</v>
      </c>
      <c r="B32" s="45">
        <v>1</v>
      </c>
      <c r="C32" s="45">
        <v>1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3" ht="15.75" thickBot="1">
      <c r="A33" s="65" t="s">
        <v>133</v>
      </c>
      <c r="B33" s="45">
        <v>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15.75" thickBot="1">
      <c r="A34" s="65" t="s">
        <v>167</v>
      </c>
      <c r="B34" s="45">
        <v>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ht="15.75" thickBot="1">
      <c r="A35" s="65" t="s">
        <v>134</v>
      </c>
      <c r="B35" s="45">
        <v>8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ht="15.75" thickBot="1">
      <c r="A36" s="65" t="s">
        <v>162</v>
      </c>
      <c r="B36" s="45">
        <v>1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ht="15.75" thickBot="1">
      <c r="A37" s="65" t="s">
        <v>163</v>
      </c>
      <c r="B37" s="45">
        <v>2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5.75" thickBot="1">
      <c r="A38" s="65" t="s">
        <v>164</v>
      </c>
      <c r="B38" s="45">
        <v>8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5.75" thickBot="1">
      <c r="A39" s="65" t="s">
        <v>165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12">
      <c r="A40" s="25" t="s">
        <v>67</v>
      </c>
      <c r="B40">
        <f aca="true" t="shared" si="0" ref="B40:M40">SUM(B3:B39)</f>
        <v>111</v>
      </c>
      <c r="C40">
        <f t="shared" si="0"/>
        <v>77</v>
      </c>
      <c r="D40">
        <f t="shared" si="0"/>
        <v>62</v>
      </c>
      <c r="E40">
        <f t="shared" si="0"/>
        <v>61</v>
      </c>
      <c r="F40">
        <f t="shared" si="0"/>
        <v>61</v>
      </c>
      <c r="G40">
        <f t="shared" si="0"/>
        <v>26</v>
      </c>
      <c r="H40">
        <f t="shared" si="0"/>
        <v>21</v>
      </c>
      <c r="I40">
        <f t="shared" si="0"/>
        <v>18</v>
      </c>
      <c r="J40">
        <f t="shared" si="0"/>
        <v>18</v>
      </c>
      <c r="K40">
        <f t="shared" si="0"/>
        <v>18</v>
      </c>
      <c r="L40">
        <f t="shared" si="0"/>
        <v>18</v>
      </c>
      <c r="M40">
        <f t="shared" si="0"/>
        <v>18</v>
      </c>
    </row>
    <row r="41" spans="1:13" ht="12">
      <c r="A41" s="25" t="s">
        <v>68</v>
      </c>
      <c r="B41" s="26">
        <v>15</v>
      </c>
      <c r="C41" s="26">
        <v>11</v>
      </c>
      <c r="D41" s="26">
        <v>13</v>
      </c>
      <c r="E41" s="26">
        <v>2</v>
      </c>
      <c r="F41" s="26">
        <v>2</v>
      </c>
      <c r="G41" s="26">
        <v>2</v>
      </c>
      <c r="H41" s="26">
        <v>2</v>
      </c>
      <c r="I41" s="26">
        <v>2</v>
      </c>
      <c r="J41" s="26">
        <v>2</v>
      </c>
      <c r="K41" s="26">
        <v>2</v>
      </c>
      <c r="L41" s="26">
        <v>2</v>
      </c>
      <c r="M41" s="26">
        <v>2</v>
      </c>
    </row>
    <row r="42" spans="1:13" ht="12">
      <c r="A42" s="25" t="s">
        <v>69</v>
      </c>
      <c r="B42">
        <f aca="true" t="shared" si="1" ref="B42:M42">SUM(B40:B41)</f>
        <v>126</v>
      </c>
      <c r="C42">
        <f t="shared" si="1"/>
        <v>88</v>
      </c>
      <c r="D42">
        <f t="shared" si="1"/>
        <v>75</v>
      </c>
      <c r="E42">
        <f t="shared" si="1"/>
        <v>63</v>
      </c>
      <c r="F42">
        <f t="shared" si="1"/>
        <v>63</v>
      </c>
      <c r="G42">
        <f t="shared" si="1"/>
        <v>28</v>
      </c>
      <c r="H42">
        <f t="shared" si="1"/>
        <v>23</v>
      </c>
      <c r="I42">
        <f t="shared" si="1"/>
        <v>20</v>
      </c>
      <c r="J42">
        <f t="shared" si="1"/>
        <v>20</v>
      </c>
      <c r="K42">
        <f t="shared" si="1"/>
        <v>20</v>
      </c>
      <c r="L42">
        <f t="shared" si="1"/>
        <v>20</v>
      </c>
      <c r="M42">
        <f t="shared" si="1"/>
        <v>20</v>
      </c>
    </row>
    <row r="43" spans="1:13" ht="12">
      <c r="A43" s="9" t="s">
        <v>21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3" ht="12">
      <c r="A44" s="25" t="s">
        <v>65</v>
      </c>
      <c r="B44">
        <f>SUM(B42-B43)</f>
        <v>126</v>
      </c>
      <c r="C44">
        <f aca="true" t="shared" si="2" ref="C44:M44">SUM(C42-C43)</f>
        <v>88</v>
      </c>
      <c r="D44">
        <f t="shared" si="2"/>
        <v>75</v>
      </c>
      <c r="E44">
        <f t="shared" si="2"/>
        <v>63</v>
      </c>
      <c r="F44">
        <f t="shared" si="2"/>
        <v>63</v>
      </c>
      <c r="G44">
        <f t="shared" si="2"/>
        <v>28</v>
      </c>
      <c r="H44">
        <f t="shared" si="2"/>
        <v>23</v>
      </c>
      <c r="I44">
        <f t="shared" si="2"/>
        <v>20</v>
      </c>
      <c r="J44">
        <f t="shared" si="2"/>
        <v>20</v>
      </c>
      <c r="K44">
        <f t="shared" si="2"/>
        <v>20</v>
      </c>
      <c r="L44">
        <f t="shared" si="2"/>
        <v>20</v>
      </c>
      <c r="M44">
        <f t="shared" si="2"/>
        <v>20</v>
      </c>
    </row>
    <row r="45" spans="1:13" ht="12">
      <c r="A45" s="2"/>
      <c r="B45" s="2" t="s">
        <v>53</v>
      </c>
      <c r="C45" s="2" t="s">
        <v>54</v>
      </c>
      <c r="D45" s="2" t="s">
        <v>55</v>
      </c>
      <c r="E45" s="2" t="s">
        <v>10</v>
      </c>
      <c r="F45" s="2" t="s">
        <v>11</v>
      </c>
      <c r="G45" s="2" t="s">
        <v>12</v>
      </c>
      <c r="H45" s="2" t="s">
        <v>13</v>
      </c>
      <c r="I45" s="2" t="s">
        <v>14</v>
      </c>
      <c r="J45" s="2" t="s">
        <v>14</v>
      </c>
      <c r="K45" s="2" t="s">
        <v>14</v>
      </c>
      <c r="L45" s="2" t="s">
        <v>14</v>
      </c>
      <c r="M45" s="2" t="s">
        <v>14</v>
      </c>
    </row>
    <row r="46" spans="1:13" ht="12">
      <c r="A46" s="9" t="s">
        <v>52</v>
      </c>
      <c r="B46" s="4">
        <f>B44*C48</f>
        <v>415.79999999999995</v>
      </c>
      <c r="C46" s="4">
        <f>C44*C48</f>
        <v>290.4</v>
      </c>
      <c r="D46" s="4">
        <f>D44*C48</f>
        <v>247.5</v>
      </c>
      <c r="E46" s="4">
        <f>E44*$C$49</f>
        <v>18.9</v>
      </c>
      <c r="F46" s="4">
        <f aca="true" t="shared" si="3" ref="F46:M46">F44*$C$49</f>
        <v>18.9</v>
      </c>
      <c r="G46" s="4">
        <f t="shared" si="3"/>
        <v>8.4</v>
      </c>
      <c r="H46" s="4">
        <f t="shared" si="3"/>
        <v>6.8999999999999995</v>
      </c>
      <c r="I46" s="4">
        <f t="shared" si="3"/>
        <v>6</v>
      </c>
      <c r="J46" s="4">
        <f t="shared" si="3"/>
        <v>6</v>
      </c>
      <c r="K46" s="4">
        <f t="shared" si="3"/>
        <v>6</v>
      </c>
      <c r="L46" s="4">
        <f t="shared" si="3"/>
        <v>6</v>
      </c>
      <c r="M46" s="4">
        <f t="shared" si="3"/>
        <v>6</v>
      </c>
    </row>
    <row r="48" spans="1:3" ht="12.75" thickBot="1">
      <c r="A48" s="27" t="s">
        <v>62</v>
      </c>
      <c r="C48" s="4">
        <v>3.3</v>
      </c>
    </row>
    <row r="49" spans="1:9" ht="18" thickBot="1">
      <c r="A49" s="27" t="s">
        <v>63</v>
      </c>
      <c r="C49" s="4">
        <v>0.3</v>
      </c>
      <c r="E49" s="7" t="s">
        <v>64</v>
      </c>
      <c r="G49" s="7"/>
      <c r="H49" s="7"/>
      <c r="I49" s="10">
        <f>+SUM(B46:M46)</f>
        <v>1036.7999999999997</v>
      </c>
    </row>
    <row r="50" ht="12">
      <c r="A50" s="27"/>
    </row>
    <row r="51" ht="12">
      <c r="D51" t="s">
        <v>106</v>
      </c>
    </row>
    <row r="52" ht="12">
      <c r="D52" t="s">
        <v>107</v>
      </c>
    </row>
    <row r="53" ht="12">
      <c r="D53" t="s">
        <v>108</v>
      </c>
    </row>
    <row r="54" ht="12">
      <c r="D54" t="s">
        <v>109</v>
      </c>
    </row>
  </sheetData>
  <sheetProtection/>
  <mergeCells count="1">
    <mergeCell ref="A1:I1"/>
  </mergeCells>
  <printOptions gridLines="1"/>
  <pageMargins left="1.5" right="0.5" top="0.25" bottom="0.25" header="0.5" footer="0.5"/>
  <pageSetup fitToHeight="1" fitToWidth="1" orientation="landscape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125" zoomScaleNormal="125" workbookViewId="0" topLeftCell="A1">
      <selection activeCell="N19" sqref="N19"/>
    </sheetView>
  </sheetViews>
  <sheetFormatPr defaultColWidth="8.8515625" defaultRowHeight="12.75"/>
  <cols>
    <col min="1" max="1" width="10.7109375" style="14" customWidth="1"/>
    <col min="2" max="13" width="6.7109375" style="14" customWidth="1"/>
    <col min="14" max="16384" width="8.8515625" style="14" customWidth="1"/>
  </cols>
  <sheetData>
    <row r="1" spans="1:13" s="58" customFormat="1" ht="12">
      <c r="A1" s="85" t="s">
        <v>140</v>
      </c>
      <c r="B1" s="86"/>
      <c r="C1" s="86"/>
      <c r="D1" s="86"/>
      <c r="E1" s="86"/>
      <c r="F1" s="86"/>
      <c r="G1" s="86"/>
      <c r="H1" s="86"/>
      <c r="I1" s="86"/>
      <c r="J1" s="87"/>
      <c r="K1" s="87"/>
      <c r="L1" s="87"/>
      <c r="M1" s="87"/>
    </row>
    <row r="2" spans="1:13" ht="21">
      <c r="A2" s="79" t="s">
        <v>211</v>
      </c>
      <c r="B2" s="84"/>
      <c r="C2" s="84"/>
      <c r="D2" s="84"/>
      <c r="E2" s="84"/>
      <c r="F2" s="84"/>
      <c r="G2" s="84"/>
      <c r="H2" s="84"/>
      <c r="I2" s="84"/>
      <c r="J2" s="83"/>
      <c r="K2" s="83"/>
      <c r="L2" s="83"/>
      <c r="M2" s="83"/>
    </row>
    <row r="3" spans="2:13" ht="36">
      <c r="B3" s="48" t="s">
        <v>7</v>
      </c>
      <c r="C3" s="48" t="s">
        <v>8</v>
      </c>
      <c r="D3" s="48" t="s">
        <v>9</v>
      </c>
      <c r="E3" s="48" t="s">
        <v>10</v>
      </c>
      <c r="F3" s="48" t="s">
        <v>11</v>
      </c>
      <c r="G3" s="48" t="s">
        <v>12</v>
      </c>
      <c r="H3" s="48" t="s">
        <v>13</v>
      </c>
      <c r="I3" s="48" t="s">
        <v>14</v>
      </c>
      <c r="J3" s="48" t="s">
        <v>78</v>
      </c>
      <c r="K3" s="48" t="s">
        <v>79</v>
      </c>
      <c r="L3" s="48" t="s">
        <v>80</v>
      </c>
      <c r="M3" s="48" t="s">
        <v>81</v>
      </c>
    </row>
    <row r="4" ht="10.5">
      <c r="A4" s="14" t="s">
        <v>87</v>
      </c>
    </row>
    <row r="5" spans="1:13" ht="10.5">
      <c r="A5" s="14" t="s">
        <v>88</v>
      </c>
      <c r="B5" s="14">
        <v>1</v>
      </c>
      <c r="C5" s="14">
        <v>1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</row>
    <row r="6" spans="1:13" ht="10.5">
      <c r="A6" s="14" t="s">
        <v>91</v>
      </c>
      <c r="B6" s="14">
        <v>1</v>
      </c>
      <c r="C6" s="14">
        <v>1</v>
      </c>
      <c r="D6" s="14">
        <v>1</v>
      </c>
      <c r="E6" s="14">
        <v>1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</row>
    <row r="7" spans="1:13" ht="10.5">
      <c r="A7" s="14" t="s">
        <v>89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0</v>
      </c>
      <c r="L7" s="14">
        <v>0</v>
      </c>
      <c r="M7" s="14">
        <v>0</v>
      </c>
    </row>
    <row r="8" spans="1:13" ht="10.5">
      <c r="A8" s="14" t="s">
        <v>90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</row>
    <row r="10" spans="1:10" ht="10.5">
      <c r="A10" s="14" t="s">
        <v>15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0</v>
      </c>
      <c r="J10" s="14">
        <v>0</v>
      </c>
    </row>
    <row r="11" spans="1:10" ht="10.5">
      <c r="A11" s="14" t="s">
        <v>110</v>
      </c>
      <c r="B11" s="14">
        <v>2</v>
      </c>
      <c r="C11" s="14">
        <v>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0" ht="10.5">
      <c r="A12" s="14" t="s">
        <v>16</v>
      </c>
      <c r="B12" s="14">
        <v>2</v>
      </c>
      <c r="C12" s="14">
        <v>2</v>
      </c>
      <c r="D12" s="14">
        <v>2</v>
      </c>
      <c r="E12" s="14">
        <v>2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</row>
    <row r="13" spans="1:10" ht="10.5">
      <c r="A13" s="14" t="s">
        <v>92</v>
      </c>
      <c r="B13" s="14">
        <v>3</v>
      </c>
      <c r="C13" s="14">
        <v>3</v>
      </c>
      <c r="D13" s="14">
        <v>3</v>
      </c>
      <c r="E13" s="14">
        <v>3</v>
      </c>
      <c r="F13" s="14">
        <v>3</v>
      </c>
      <c r="G13" s="14">
        <v>0</v>
      </c>
      <c r="H13" s="14">
        <v>0</v>
      </c>
      <c r="I13" s="14">
        <v>0</v>
      </c>
      <c r="J13" s="14">
        <v>0</v>
      </c>
    </row>
    <row r="14" spans="1:10" ht="10.5">
      <c r="A14" s="14" t="s">
        <v>93</v>
      </c>
      <c r="B14" s="14">
        <v>8</v>
      </c>
      <c r="C14" s="14">
        <v>8</v>
      </c>
      <c r="D14" s="14">
        <v>8</v>
      </c>
      <c r="E14" s="14">
        <v>8</v>
      </c>
      <c r="F14" s="14">
        <v>8</v>
      </c>
      <c r="G14" s="14">
        <v>0</v>
      </c>
      <c r="H14" s="14">
        <v>0</v>
      </c>
      <c r="I14" s="14">
        <v>0</v>
      </c>
      <c r="J14" s="14">
        <v>0</v>
      </c>
    </row>
    <row r="16" spans="1:13" ht="10.5">
      <c r="A16" s="49" t="s">
        <v>67</v>
      </c>
      <c r="B16" s="14">
        <f aca="true" t="shared" si="0" ref="B16:M16">SUM(B4:B15)</f>
        <v>20</v>
      </c>
      <c r="C16" s="14">
        <f t="shared" si="0"/>
        <v>20</v>
      </c>
      <c r="D16" s="14">
        <f t="shared" si="0"/>
        <v>17</v>
      </c>
      <c r="E16" s="14">
        <f t="shared" si="0"/>
        <v>17</v>
      </c>
      <c r="F16" s="14">
        <f t="shared" si="0"/>
        <v>14</v>
      </c>
      <c r="G16" s="14">
        <f t="shared" si="0"/>
        <v>3</v>
      </c>
      <c r="H16" s="14">
        <f t="shared" si="0"/>
        <v>3</v>
      </c>
      <c r="I16" s="14">
        <f t="shared" si="0"/>
        <v>2</v>
      </c>
      <c r="J16" s="14">
        <f t="shared" si="0"/>
        <v>2</v>
      </c>
      <c r="K16" s="14">
        <f t="shared" si="0"/>
        <v>1</v>
      </c>
      <c r="L16" s="14">
        <f t="shared" si="0"/>
        <v>1</v>
      </c>
      <c r="M16" s="14">
        <f t="shared" si="0"/>
        <v>1</v>
      </c>
    </row>
    <row r="17" spans="1:13" ht="10.5">
      <c r="A17" s="49" t="s">
        <v>68</v>
      </c>
      <c r="B17" s="50">
        <v>2</v>
      </c>
      <c r="C17" s="50">
        <v>2</v>
      </c>
      <c r="D17" s="50">
        <v>3</v>
      </c>
      <c r="E17" s="50">
        <v>2</v>
      </c>
      <c r="F17" s="50">
        <v>2</v>
      </c>
      <c r="G17" s="50">
        <v>2</v>
      </c>
      <c r="H17" s="50">
        <v>2</v>
      </c>
      <c r="I17" s="50">
        <v>2</v>
      </c>
      <c r="J17" s="50">
        <v>2</v>
      </c>
      <c r="K17" s="50">
        <v>2</v>
      </c>
      <c r="L17" s="50">
        <v>2</v>
      </c>
      <c r="M17" s="50">
        <v>2</v>
      </c>
    </row>
    <row r="18" spans="1:13" ht="10.5">
      <c r="A18" s="49" t="s">
        <v>69</v>
      </c>
      <c r="B18" s="14">
        <f>SUM(B16:B17)</f>
        <v>22</v>
      </c>
      <c r="C18" s="14">
        <v>22</v>
      </c>
      <c r="D18" s="14">
        <v>20</v>
      </c>
      <c r="E18" s="14">
        <f aca="true" t="shared" si="1" ref="E18:M18">SUM(E16:E17)</f>
        <v>19</v>
      </c>
      <c r="F18" s="14">
        <f t="shared" si="1"/>
        <v>16</v>
      </c>
      <c r="G18" s="14">
        <f t="shared" si="1"/>
        <v>5</v>
      </c>
      <c r="H18" s="14">
        <f t="shared" si="1"/>
        <v>5</v>
      </c>
      <c r="I18" s="14">
        <f t="shared" si="1"/>
        <v>4</v>
      </c>
      <c r="J18" s="14">
        <v>4</v>
      </c>
      <c r="K18" s="14">
        <f t="shared" si="1"/>
        <v>3</v>
      </c>
      <c r="L18" s="14">
        <f t="shared" si="1"/>
        <v>3</v>
      </c>
      <c r="M18" s="14">
        <f t="shared" si="1"/>
        <v>3</v>
      </c>
    </row>
    <row r="19" spans="1:13" ht="10.5">
      <c r="A19" s="49" t="s">
        <v>21</v>
      </c>
      <c r="B19" s="50">
        <v>4</v>
      </c>
      <c r="C19" s="50">
        <v>3</v>
      </c>
      <c r="D19" s="50">
        <v>20</v>
      </c>
      <c r="E19" s="50">
        <v>6</v>
      </c>
      <c r="F19" s="50">
        <v>4</v>
      </c>
      <c r="G19" s="50">
        <v>2</v>
      </c>
      <c r="H19" s="50">
        <v>2</v>
      </c>
      <c r="I19" s="50">
        <v>2</v>
      </c>
      <c r="J19" s="50">
        <v>3</v>
      </c>
      <c r="K19" s="50">
        <v>2</v>
      </c>
      <c r="L19" s="50">
        <v>2</v>
      </c>
      <c r="M19" s="50">
        <v>2</v>
      </c>
    </row>
    <row r="20" spans="1:13" ht="10.5">
      <c r="A20" s="49" t="s">
        <v>65</v>
      </c>
      <c r="B20" s="14">
        <f>SUM(B18-B19)</f>
        <v>18</v>
      </c>
      <c r="C20" s="14">
        <f aca="true" t="shared" si="2" ref="C20:M20">SUM(C18-C19)</f>
        <v>19</v>
      </c>
      <c r="D20" s="14">
        <f t="shared" si="2"/>
        <v>0</v>
      </c>
      <c r="E20" s="14">
        <f t="shared" si="2"/>
        <v>13</v>
      </c>
      <c r="F20" s="14">
        <f t="shared" si="2"/>
        <v>12</v>
      </c>
      <c r="G20" s="14">
        <f t="shared" si="2"/>
        <v>3</v>
      </c>
      <c r="H20" s="14">
        <f t="shared" si="2"/>
        <v>3</v>
      </c>
      <c r="I20" s="14">
        <f t="shared" si="2"/>
        <v>2</v>
      </c>
      <c r="J20" s="14">
        <f t="shared" si="2"/>
        <v>1</v>
      </c>
      <c r="K20" s="14">
        <f t="shared" si="2"/>
        <v>1</v>
      </c>
      <c r="L20" s="14">
        <f t="shared" si="2"/>
        <v>1</v>
      </c>
      <c r="M20" s="14">
        <f t="shared" si="2"/>
        <v>1</v>
      </c>
    </row>
    <row r="21" spans="1:13" ht="10.5">
      <c r="A21" s="15"/>
      <c r="B21" s="15" t="s">
        <v>53</v>
      </c>
      <c r="C21" s="15" t="s">
        <v>54</v>
      </c>
      <c r="D21" s="15" t="s">
        <v>55</v>
      </c>
      <c r="E21" s="15" t="s">
        <v>10</v>
      </c>
      <c r="F21" s="15" t="s">
        <v>11</v>
      </c>
      <c r="G21" s="15" t="s">
        <v>12</v>
      </c>
      <c r="H21" s="15" t="s">
        <v>13</v>
      </c>
      <c r="I21" s="15" t="s">
        <v>14</v>
      </c>
      <c r="J21" s="15" t="s">
        <v>78</v>
      </c>
      <c r="K21" s="15" t="s">
        <v>79</v>
      </c>
      <c r="L21" s="15" t="s">
        <v>80</v>
      </c>
      <c r="M21" s="15" t="s">
        <v>81</v>
      </c>
    </row>
    <row r="22" spans="1:13" ht="10.5">
      <c r="A22" s="49" t="s">
        <v>52</v>
      </c>
      <c r="B22" s="30">
        <f>B20*C24</f>
        <v>29.339999999999996</v>
      </c>
      <c r="C22" s="30">
        <f>C20*C24</f>
        <v>30.97</v>
      </c>
      <c r="D22" s="30">
        <f>D20*C24</f>
        <v>0</v>
      </c>
      <c r="E22" s="30">
        <f aca="true" t="shared" si="3" ref="E22:M22">E20*$C$25</f>
        <v>3.9</v>
      </c>
      <c r="F22" s="30">
        <f t="shared" si="3"/>
        <v>3.5999999999999996</v>
      </c>
      <c r="G22" s="30">
        <f t="shared" si="3"/>
        <v>0.8999999999999999</v>
      </c>
      <c r="H22" s="30">
        <f t="shared" si="3"/>
        <v>0.8999999999999999</v>
      </c>
      <c r="I22" s="30">
        <f t="shared" si="3"/>
        <v>0.6</v>
      </c>
      <c r="J22" s="30">
        <f t="shared" si="3"/>
        <v>0.3</v>
      </c>
      <c r="K22" s="30">
        <f t="shared" si="3"/>
        <v>0.3</v>
      </c>
      <c r="L22" s="30">
        <f t="shared" si="3"/>
        <v>0.3</v>
      </c>
      <c r="M22" s="30">
        <f t="shared" si="3"/>
        <v>0.3</v>
      </c>
    </row>
    <row r="24" spans="1:9" ht="10.5">
      <c r="A24" s="14" t="s">
        <v>62</v>
      </c>
      <c r="C24" s="30">
        <v>1.63</v>
      </c>
      <c r="F24" s="14" t="s">
        <v>96</v>
      </c>
      <c r="H24" s="14">
        <v>0</v>
      </c>
      <c r="I24" s="14">
        <f>H24*1.67</f>
        <v>0</v>
      </c>
    </row>
    <row r="25" spans="1:9" ht="10.5">
      <c r="A25" s="14" t="s">
        <v>63</v>
      </c>
      <c r="C25" s="30">
        <v>0.3</v>
      </c>
      <c r="E25" s="14" t="s">
        <v>95</v>
      </c>
      <c r="G25" s="42"/>
      <c r="H25" s="42"/>
      <c r="I25" s="47">
        <f>+SUM(B22:M22)</f>
        <v>71.40999999999998</v>
      </c>
    </row>
    <row r="26" spans="1:3" ht="10.5">
      <c r="A26" s="14" t="s">
        <v>94</v>
      </c>
      <c r="C26" s="51">
        <v>1.67</v>
      </c>
    </row>
    <row r="27" spans="1:9" ht="10.5">
      <c r="A27" s="14" t="s">
        <v>122</v>
      </c>
      <c r="E27" s="52" t="s">
        <v>64</v>
      </c>
      <c r="F27" s="53"/>
      <c r="G27" s="53"/>
      <c r="H27" s="53"/>
      <c r="I27" s="54">
        <f>SUM(I24:I26)</f>
        <v>71.40999999999998</v>
      </c>
    </row>
    <row r="28" spans="1:13" ht="12">
      <c r="A28" s="82" t="s">
        <v>123</v>
      </c>
      <c r="B28" s="83"/>
      <c r="C28" s="83"/>
      <c r="K28" s="14" t="s">
        <v>48</v>
      </c>
      <c r="L28" s="14" t="s">
        <v>48</v>
      </c>
      <c r="M28" s="14" t="s">
        <v>48</v>
      </c>
    </row>
    <row r="29" spans="1:5" ht="10.5">
      <c r="A29" s="42"/>
      <c r="D29" s="29" t="s">
        <v>142</v>
      </c>
      <c r="E29" s="42" t="s">
        <v>106</v>
      </c>
    </row>
    <row r="30" spans="1:5" ht="10.5">
      <c r="A30" s="42"/>
      <c r="D30" s="29" t="s">
        <v>143</v>
      </c>
      <c r="E30" s="14" t="s">
        <v>107</v>
      </c>
    </row>
    <row r="31" spans="1:9" ht="10.5">
      <c r="A31" s="49"/>
      <c r="B31" s="30"/>
      <c r="C31" s="30"/>
      <c r="D31" s="30"/>
      <c r="E31" s="14" t="s">
        <v>141</v>
      </c>
      <c r="F31" s="30"/>
      <c r="G31" s="30"/>
      <c r="H31" s="30"/>
      <c r="I31" s="30"/>
    </row>
    <row r="33" ht="10.5">
      <c r="C33" s="30"/>
    </row>
    <row r="34" spans="3:9" ht="10.5">
      <c r="C34" s="30"/>
      <c r="E34" s="42"/>
      <c r="G34" s="42"/>
      <c r="H34" s="42"/>
      <c r="I34" s="55"/>
    </row>
    <row r="37" ht="10.5">
      <c r="B37" s="56"/>
    </row>
    <row r="38" ht="10.5">
      <c r="B38" s="57"/>
    </row>
  </sheetData>
  <sheetProtection/>
  <mergeCells count="3">
    <mergeCell ref="A28:C28"/>
    <mergeCell ref="A2:M2"/>
    <mergeCell ref="A1:M1"/>
  </mergeCells>
  <printOptions/>
  <pageMargins left="0.25" right="0.25" top="0.25" bottom="0.25" header="0.25" footer="0.5"/>
  <pageSetup fitToHeight="1" fitToWidth="1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selection activeCell="A1" sqref="A1:I1"/>
    </sheetView>
  </sheetViews>
  <sheetFormatPr defaultColWidth="8.8515625" defaultRowHeight="12.75"/>
  <cols>
    <col min="1" max="1" width="20.421875" style="0" bestFit="1" customWidth="1"/>
    <col min="2" max="8" width="8.8515625" style="0" customWidth="1"/>
    <col min="9" max="9" width="12.140625" style="0" customWidth="1"/>
  </cols>
  <sheetData>
    <row r="1" spans="1:9" s="66" customFormat="1" ht="16.5">
      <c r="A1" s="88" t="s">
        <v>201</v>
      </c>
      <c r="B1" s="88"/>
      <c r="C1" s="88"/>
      <c r="D1" s="88"/>
      <c r="E1" s="88"/>
      <c r="F1" s="88"/>
      <c r="G1" s="88"/>
      <c r="H1" s="88"/>
      <c r="I1" s="88"/>
    </row>
    <row r="2" spans="1:9" s="66" customFormat="1" ht="16.5">
      <c r="A2" s="88" t="s">
        <v>171</v>
      </c>
      <c r="B2" s="88"/>
      <c r="C2" s="88"/>
      <c r="D2" s="88"/>
      <c r="E2" s="88"/>
      <c r="F2" s="88"/>
      <c r="G2" s="88"/>
      <c r="H2" s="88"/>
      <c r="I2" s="88"/>
    </row>
    <row r="3" spans="2:13" ht="39"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67" t="s">
        <v>78</v>
      </c>
      <c r="K3" s="67" t="s">
        <v>79</v>
      </c>
      <c r="L3" s="67" t="s">
        <v>80</v>
      </c>
      <c r="M3" s="67" t="s">
        <v>81</v>
      </c>
    </row>
    <row r="4" spans="1:13" ht="12">
      <c r="A4" t="s">
        <v>23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</row>
    <row r="5" spans="1:13" s="68" customFormat="1" ht="12">
      <c r="A5" s="68" t="s">
        <v>24</v>
      </c>
      <c r="B5" s="68">
        <v>1</v>
      </c>
      <c r="C5" s="68">
        <v>1</v>
      </c>
      <c r="D5" s="68">
        <v>1</v>
      </c>
      <c r="E5" s="68">
        <v>1</v>
      </c>
      <c r="F5" s="68">
        <v>1</v>
      </c>
      <c r="G5" s="68">
        <v>1</v>
      </c>
      <c r="H5" s="68">
        <v>1</v>
      </c>
      <c r="I5" s="68">
        <v>1</v>
      </c>
      <c r="J5" s="68">
        <v>1</v>
      </c>
      <c r="K5" s="68">
        <v>1</v>
      </c>
      <c r="L5" s="68">
        <v>1</v>
      </c>
      <c r="M5" s="68">
        <v>1</v>
      </c>
    </row>
    <row r="6" spans="1:13" ht="12">
      <c r="A6" t="s">
        <v>25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0</v>
      </c>
      <c r="L6">
        <v>0</v>
      </c>
      <c r="M6">
        <v>0</v>
      </c>
    </row>
    <row r="7" spans="1:4" ht="12">
      <c r="A7" t="s">
        <v>172</v>
      </c>
      <c r="B7">
        <v>2</v>
      </c>
      <c r="C7">
        <v>0</v>
      </c>
      <c r="D7">
        <v>0</v>
      </c>
    </row>
    <row r="8" spans="1:13" ht="12">
      <c r="A8" t="s">
        <v>26</v>
      </c>
      <c r="B8">
        <v>3</v>
      </c>
      <c r="C8">
        <v>3</v>
      </c>
      <c r="D8">
        <v>3</v>
      </c>
      <c r="E8">
        <v>3</v>
      </c>
      <c r="F8">
        <v>3</v>
      </c>
      <c r="G8">
        <v>3</v>
      </c>
      <c r="H8">
        <v>3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2">
      <c r="A9" t="s">
        <v>27</v>
      </c>
      <c r="B9">
        <v>8</v>
      </c>
      <c r="C9">
        <v>8</v>
      </c>
      <c r="D9">
        <v>8</v>
      </c>
      <c r="E9">
        <v>8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2">
      <c r="A10" t="s">
        <v>28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</row>
    <row r="11" spans="1:13" s="68" customFormat="1" ht="12">
      <c r="A11" s="68" t="s">
        <v>29</v>
      </c>
      <c r="B11" s="68">
        <v>1</v>
      </c>
      <c r="C11" s="68">
        <v>1</v>
      </c>
      <c r="D11" s="68">
        <v>1</v>
      </c>
      <c r="E11" s="68">
        <v>1</v>
      </c>
      <c r="F11" s="68">
        <v>1</v>
      </c>
      <c r="G11" s="68">
        <v>1</v>
      </c>
      <c r="H11" s="68">
        <v>1</v>
      </c>
      <c r="I11" s="68">
        <v>1</v>
      </c>
      <c r="J11" s="68">
        <v>1</v>
      </c>
      <c r="K11" s="68">
        <v>1</v>
      </c>
      <c r="L11" s="68">
        <v>1</v>
      </c>
      <c r="M11" s="68">
        <v>0</v>
      </c>
    </row>
    <row r="12" spans="1:13" ht="12">
      <c r="A12" t="s">
        <v>30</v>
      </c>
      <c r="B12">
        <v>2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0</v>
      </c>
      <c r="L12">
        <v>0</v>
      </c>
      <c r="M12">
        <v>0</v>
      </c>
    </row>
    <row r="13" spans="1:4" ht="12">
      <c r="A13" t="s">
        <v>173</v>
      </c>
      <c r="B13">
        <v>0</v>
      </c>
      <c r="C13">
        <v>0</v>
      </c>
      <c r="D13">
        <v>0</v>
      </c>
    </row>
    <row r="14" spans="1:13" ht="12">
      <c r="A14" t="s">
        <v>31</v>
      </c>
      <c r="B14">
        <v>3</v>
      </c>
      <c r="C14">
        <v>3</v>
      </c>
      <c r="D14">
        <v>3</v>
      </c>
      <c r="E14">
        <v>3</v>
      </c>
      <c r="F14">
        <v>3</v>
      </c>
      <c r="G14">
        <v>3</v>
      </c>
      <c r="H14">
        <v>3</v>
      </c>
      <c r="I14">
        <v>3</v>
      </c>
      <c r="J14">
        <v>3</v>
      </c>
      <c r="K14">
        <v>0</v>
      </c>
      <c r="L14">
        <v>0</v>
      </c>
      <c r="M14">
        <v>0</v>
      </c>
    </row>
    <row r="15" spans="1:13" ht="12">
      <c r="A15" t="s">
        <v>32</v>
      </c>
      <c r="B15">
        <v>8</v>
      </c>
      <c r="C15">
        <v>8</v>
      </c>
      <c r="D15">
        <v>8</v>
      </c>
      <c r="E15">
        <v>8</v>
      </c>
      <c r="F15">
        <v>8</v>
      </c>
      <c r="G15">
        <v>8</v>
      </c>
      <c r="H15">
        <v>8</v>
      </c>
      <c r="I15">
        <v>8</v>
      </c>
      <c r="J15">
        <v>8</v>
      </c>
      <c r="K15">
        <v>8</v>
      </c>
      <c r="L15">
        <v>8</v>
      </c>
      <c r="M15">
        <v>0</v>
      </c>
    </row>
    <row r="16" spans="1:13" ht="12">
      <c r="A16" t="s">
        <v>174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</row>
    <row r="17" spans="1:13" s="68" customFormat="1" ht="12">
      <c r="A17" s="68" t="s">
        <v>175</v>
      </c>
      <c r="B17" s="68">
        <v>1</v>
      </c>
      <c r="C17" s="68">
        <v>1</v>
      </c>
      <c r="D17" s="68">
        <v>1</v>
      </c>
      <c r="E17" s="68">
        <v>1</v>
      </c>
      <c r="F17" s="68">
        <v>1</v>
      </c>
      <c r="G17" s="68">
        <v>1</v>
      </c>
      <c r="H17" s="68">
        <v>1</v>
      </c>
      <c r="I17" s="68">
        <v>1</v>
      </c>
      <c r="J17" s="68">
        <v>0</v>
      </c>
      <c r="K17" s="68">
        <v>0</v>
      </c>
      <c r="L17" s="68">
        <v>0</v>
      </c>
      <c r="M17" s="68">
        <v>0</v>
      </c>
    </row>
    <row r="18" spans="1:18" ht="12">
      <c r="A18" t="s">
        <v>176</v>
      </c>
      <c r="B18">
        <v>2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0</v>
      </c>
      <c r="J18">
        <v>0</v>
      </c>
      <c r="K18">
        <v>0</v>
      </c>
      <c r="L18">
        <v>0</v>
      </c>
      <c r="M18">
        <v>0</v>
      </c>
      <c r="R18">
        <v>93</v>
      </c>
    </row>
    <row r="19" spans="1:18" ht="12">
      <c r="A19" t="s">
        <v>177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R19">
        <v>3</v>
      </c>
    </row>
    <row r="20" spans="1:18" ht="12">
      <c r="A20" t="s">
        <v>178</v>
      </c>
      <c r="B20">
        <v>3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0</v>
      </c>
      <c r="K20">
        <v>0</v>
      </c>
      <c r="L20">
        <v>0</v>
      </c>
      <c r="M20">
        <v>0</v>
      </c>
      <c r="R20">
        <f>R19*R18</f>
        <v>279</v>
      </c>
    </row>
    <row r="21" spans="1:13" ht="12">
      <c r="A21" t="s">
        <v>179</v>
      </c>
      <c r="B21">
        <v>8</v>
      </c>
      <c r="C21">
        <v>8</v>
      </c>
      <c r="D21">
        <v>8</v>
      </c>
      <c r="E21">
        <v>8</v>
      </c>
      <c r="F21">
        <v>8</v>
      </c>
      <c r="G21">
        <v>8</v>
      </c>
      <c r="H21">
        <v>8</v>
      </c>
      <c r="I21">
        <v>8</v>
      </c>
      <c r="J21">
        <v>8</v>
      </c>
      <c r="K21">
        <v>0</v>
      </c>
      <c r="L21">
        <v>0</v>
      </c>
      <c r="M21">
        <v>0</v>
      </c>
    </row>
    <row r="22" spans="1:5" ht="12">
      <c r="A22" t="s">
        <v>180</v>
      </c>
      <c r="B22">
        <v>10</v>
      </c>
      <c r="C22">
        <v>10</v>
      </c>
      <c r="D22">
        <v>10</v>
      </c>
      <c r="E22">
        <v>10</v>
      </c>
    </row>
    <row r="23" spans="1:13" ht="12">
      <c r="A23" t="s">
        <v>181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</row>
    <row r="24" spans="1:13" s="68" customFormat="1" ht="12">
      <c r="A24" s="68" t="s">
        <v>182</v>
      </c>
      <c r="B24" s="68">
        <v>1</v>
      </c>
      <c r="C24" s="68">
        <v>1</v>
      </c>
      <c r="D24" s="68">
        <v>1</v>
      </c>
      <c r="E24" s="68">
        <v>1</v>
      </c>
      <c r="F24" s="68">
        <v>1</v>
      </c>
      <c r="G24" s="68">
        <v>1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</row>
    <row r="25" spans="1:13" ht="12">
      <c r="A25" t="s">
        <v>183</v>
      </c>
      <c r="B25">
        <v>2</v>
      </c>
      <c r="C25">
        <v>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2">
      <c r="A26" t="s">
        <v>184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ht="12">
      <c r="A27" t="s">
        <v>185</v>
      </c>
      <c r="B27">
        <v>3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ht="12">
      <c r="A28" t="s">
        <v>186</v>
      </c>
      <c r="B28">
        <v>8</v>
      </c>
      <c r="C28">
        <v>8</v>
      </c>
      <c r="D28">
        <v>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ht="12">
      <c r="A29" t="s">
        <v>83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</row>
    <row r="30" spans="1:13" ht="12">
      <c r="A30" t="s">
        <v>187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</row>
    <row r="31" spans="1:13" ht="12">
      <c r="A31" t="s">
        <v>84</v>
      </c>
      <c r="B31">
        <v>2</v>
      </c>
      <c r="C31">
        <v>2</v>
      </c>
      <c r="D31">
        <v>2</v>
      </c>
      <c r="E31">
        <v>2</v>
      </c>
      <c r="F31">
        <v>2</v>
      </c>
      <c r="G31">
        <v>2</v>
      </c>
      <c r="H31">
        <v>2</v>
      </c>
      <c r="I31">
        <v>2</v>
      </c>
      <c r="J31">
        <v>2</v>
      </c>
      <c r="K31">
        <v>2</v>
      </c>
      <c r="L31">
        <v>2</v>
      </c>
      <c r="M31">
        <v>2</v>
      </c>
    </row>
    <row r="32" spans="1:4" ht="12">
      <c r="A32" t="s">
        <v>188</v>
      </c>
      <c r="B32">
        <v>2</v>
      </c>
      <c r="C32">
        <v>2</v>
      </c>
      <c r="D32">
        <v>0</v>
      </c>
    </row>
    <row r="33" spans="1:13" ht="12">
      <c r="A33" t="s">
        <v>85</v>
      </c>
      <c r="B33">
        <v>8</v>
      </c>
      <c r="C33">
        <v>8</v>
      </c>
      <c r="D33">
        <v>8</v>
      </c>
      <c r="E33">
        <v>8</v>
      </c>
      <c r="F33">
        <v>8</v>
      </c>
      <c r="G33">
        <v>8</v>
      </c>
      <c r="H33">
        <v>8</v>
      </c>
      <c r="I33">
        <v>8</v>
      </c>
      <c r="J33">
        <v>8</v>
      </c>
      <c r="K33">
        <v>0</v>
      </c>
      <c r="L33">
        <v>0</v>
      </c>
      <c r="M33">
        <v>0</v>
      </c>
    </row>
    <row r="34" spans="1:4" ht="12">
      <c r="A34" t="s">
        <v>189</v>
      </c>
      <c r="B34">
        <v>1</v>
      </c>
      <c r="C34">
        <v>1</v>
      </c>
      <c r="D34">
        <v>1</v>
      </c>
    </row>
    <row r="35" spans="1:4" ht="12">
      <c r="A35" t="s">
        <v>190</v>
      </c>
      <c r="B35">
        <v>0</v>
      </c>
      <c r="C35">
        <v>0</v>
      </c>
      <c r="D35">
        <v>0</v>
      </c>
    </row>
    <row r="36" spans="1:13" ht="12">
      <c r="A36" t="s">
        <v>191</v>
      </c>
      <c r="B36">
        <v>2</v>
      </c>
      <c r="C36">
        <v>2</v>
      </c>
      <c r="D36">
        <v>2</v>
      </c>
      <c r="M36">
        <v>0</v>
      </c>
    </row>
    <row r="37" spans="1:4" ht="12">
      <c r="A37" t="s">
        <v>192</v>
      </c>
      <c r="B37">
        <v>8</v>
      </c>
      <c r="C37">
        <v>8</v>
      </c>
      <c r="D37">
        <v>0</v>
      </c>
    </row>
    <row r="38" spans="1:13" ht="12">
      <c r="A38" t="s">
        <v>193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 ht="12">
      <c r="A39" s="25" t="s">
        <v>67</v>
      </c>
      <c r="B39">
        <f aca="true" t="shared" si="0" ref="B39:M39">SUM(B4:B38)</f>
        <v>97</v>
      </c>
      <c r="C39">
        <f t="shared" si="0"/>
        <v>92</v>
      </c>
      <c r="D39">
        <f t="shared" si="0"/>
        <v>80</v>
      </c>
      <c r="E39">
        <f t="shared" si="0"/>
        <v>69</v>
      </c>
      <c r="F39">
        <f t="shared" si="0"/>
        <v>51</v>
      </c>
      <c r="G39">
        <f t="shared" si="0"/>
        <v>51</v>
      </c>
      <c r="H39">
        <f t="shared" si="0"/>
        <v>50</v>
      </c>
      <c r="I39">
        <f t="shared" si="0"/>
        <v>45</v>
      </c>
      <c r="J39">
        <f t="shared" si="0"/>
        <v>41</v>
      </c>
      <c r="K39">
        <f t="shared" si="0"/>
        <v>18</v>
      </c>
      <c r="L39">
        <f t="shared" si="0"/>
        <v>18</v>
      </c>
      <c r="M39">
        <f t="shared" si="0"/>
        <v>9</v>
      </c>
    </row>
    <row r="40" spans="1:13" ht="12">
      <c r="A40" s="25" t="s">
        <v>68</v>
      </c>
      <c r="B40" s="26">
        <v>2</v>
      </c>
      <c r="C40" s="26">
        <v>2</v>
      </c>
      <c r="D40" s="26">
        <v>2</v>
      </c>
      <c r="E40" s="26">
        <v>2</v>
      </c>
      <c r="F40" s="26">
        <v>2</v>
      </c>
      <c r="G40" s="26">
        <v>2</v>
      </c>
      <c r="H40" s="26">
        <v>2</v>
      </c>
      <c r="I40" s="26">
        <v>5</v>
      </c>
      <c r="J40" s="26">
        <v>2</v>
      </c>
      <c r="K40" s="26">
        <v>2</v>
      </c>
      <c r="L40" s="26">
        <v>2</v>
      </c>
      <c r="M40" s="26">
        <v>2</v>
      </c>
    </row>
    <row r="41" spans="1:13" ht="12">
      <c r="A41" s="25" t="s">
        <v>69</v>
      </c>
      <c r="B41">
        <v>120</v>
      </c>
      <c r="C41">
        <v>120</v>
      </c>
      <c r="D41">
        <v>90</v>
      </c>
      <c r="E41">
        <f aca="true" t="shared" si="1" ref="E41:M41">SUM(E39:E40)</f>
        <v>71</v>
      </c>
      <c r="F41">
        <f t="shared" si="1"/>
        <v>53</v>
      </c>
      <c r="G41">
        <f t="shared" si="1"/>
        <v>53</v>
      </c>
      <c r="H41">
        <f t="shared" si="1"/>
        <v>52</v>
      </c>
      <c r="I41">
        <f t="shared" si="1"/>
        <v>50</v>
      </c>
      <c r="J41">
        <v>43</v>
      </c>
      <c r="K41">
        <v>25</v>
      </c>
      <c r="L41">
        <v>25</v>
      </c>
      <c r="M41">
        <f t="shared" si="1"/>
        <v>11</v>
      </c>
    </row>
    <row r="42" spans="1:13" ht="12">
      <c r="A42" s="9" t="s">
        <v>21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3" ht="12">
      <c r="A43" s="25" t="s">
        <v>65</v>
      </c>
      <c r="B43">
        <f aca="true" t="shared" si="2" ref="B43:M43">SUM(B41-B42)</f>
        <v>120</v>
      </c>
      <c r="C43">
        <f t="shared" si="2"/>
        <v>120</v>
      </c>
      <c r="D43">
        <f t="shared" si="2"/>
        <v>90</v>
      </c>
      <c r="E43">
        <f t="shared" si="2"/>
        <v>71</v>
      </c>
      <c r="F43">
        <f t="shared" si="2"/>
        <v>53</v>
      </c>
      <c r="G43">
        <f t="shared" si="2"/>
        <v>53</v>
      </c>
      <c r="H43">
        <f t="shared" si="2"/>
        <v>52</v>
      </c>
      <c r="I43">
        <f t="shared" si="2"/>
        <v>50</v>
      </c>
      <c r="J43">
        <f t="shared" si="2"/>
        <v>43</v>
      </c>
      <c r="K43">
        <f t="shared" si="2"/>
        <v>25</v>
      </c>
      <c r="L43">
        <f t="shared" si="2"/>
        <v>25</v>
      </c>
      <c r="M43">
        <f t="shared" si="2"/>
        <v>11</v>
      </c>
    </row>
    <row r="44" spans="1:13" ht="12">
      <c r="A44" s="2"/>
      <c r="B44" s="2" t="s">
        <v>53</v>
      </c>
      <c r="C44" s="2" t="s">
        <v>54</v>
      </c>
      <c r="D44" s="2" t="s">
        <v>55</v>
      </c>
      <c r="E44" s="2" t="s">
        <v>10</v>
      </c>
      <c r="F44" s="2" t="s">
        <v>11</v>
      </c>
      <c r="G44" s="2" t="s">
        <v>12</v>
      </c>
      <c r="H44" s="2" t="s">
        <v>13</v>
      </c>
      <c r="I44" s="2" t="s">
        <v>14</v>
      </c>
      <c r="J44" s="69" t="s">
        <v>78</v>
      </c>
      <c r="K44" s="69" t="s">
        <v>79</v>
      </c>
      <c r="L44" s="69" t="s">
        <v>80</v>
      </c>
      <c r="M44" s="69" t="s">
        <v>81</v>
      </c>
    </row>
    <row r="45" spans="1:13" ht="12">
      <c r="A45" s="9" t="s">
        <v>52</v>
      </c>
      <c r="B45" s="4">
        <f>B43*C47</f>
        <v>396</v>
      </c>
      <c r="C45" s="4">
        <f>C43*C47</f>
        <v>396</v>
      </c>
      <c r="D45" s="4">
        <f>D43*C47</f>
        <v>297</v>
      </c>
      <c r="E45" s="4">
        <f aca="true" t="shared" si="3" ref="E45:M45">E43*$C$48</f>
        <v>21.3</v>
      </c>
      <c r="F45" s="4">
        <f t="shared" si="3"/>
        <v>15.899999999999999</v>
      </c>
      <c r="G45" s="4">
        <f t="shared" si="3"/>
        <v>15.899999999999999</v>
      </c>
      <c r="H45" s="4">
        <f t="shared" si="3"/>
        <v>15.6</v>
      </c>
      <c r="I45" s="4">
        <f t="shared" si="3"/>
        <v>15</v>
      </c>
      <c r="J45" s="4">
        <f t="shared" si="3"/>
        <v>12.9</v>
      </c>
      <c r="K45" s="4">
        <f t="shared" si="3"/>
        <v>7.5</v>
      </c>
      <c r="L45" s="4">
        <f t="shared" si="3"/>
        <v>7.5</v>
      </c>
      <c r="M45" s="4">
        <f t="shared" si="3"/>
        <v>3.3</v>
      </c>
    </row>
    <row r="47" spans="1:3" ht="12.75" thickBot="1">
      <c r="A47" s="27" t="s">
        <v>62</v>
      </c>
      <c r="C47" s="4">
        <v>3.3</v>
      </c>
    </row>
    <row r="48" spans="1:9" ht="18" thickBot="1">
      <c r="A48" s="27" t="s">
        <v>63</v>
      </c>
      <c r="C48" s="4">
        <v>0.3</v>
      </c>
      <c r="E48" s="7" t="s">
        <v>64</v>
      </c>
      <c r="G48" s="7"/>
      <c r="H48" s="7"/>
      <c r="I48" s="10">
        <f>+SUM(B45:M45)</f>
        <v>1203.9</v>
      </c>
    </row>
    <row r="49" spans="1:9" ht="16.5">
      <c r="A49" s="27"/>
      <c r="C49" s="4"/>
      <c r="E49" s="7"/>
      <c r="G49" s="7"/>
      <c r="H49" s="7"/>
      <c r="I49" s="70"/>
    </row>
    <row r="50" spans="1:2" ht="12">
      <c r="A50" s="71" t="s">
        <v>194</v>
      </c>
      <c r="B50">
        <f>B41*3</f>
        <v>360</v>
      </c>
    </row>
    <row r="51" ht="12">
      <c r="A51" s="27"/>
    </row>
    <row r="52" spans="1:5" ht="12">
      <c r="A52" s="1" t="s">
        <v>86</v>
      </c>
      <c r="B52">
        <v>8</v>
      </c>
      <c r="E52" t="s">
        <v>106</v>
      </c>
    </row>
    <row r="53" spans="1:5" ht="12">
      <c r="A53" s="1"/>
      <c r="E53" t="s">
        <v>107</v>
      </c>
    </row>
    <row r="54" spans="1:5" ht="12">
      <c r="A54" s="1"/>
      <c r="E54" t="s">
        <v>108</v>
      </c>
    </row>
    <row r="55" spans="1:9" ht="12">
      <c r="A55" s="9"/>
      <c r="B55" s="4"/>
      <c r="C55" s="4"/>
      <c r="D55" s="4"/>
      <c r="E55" t="s">
        <v>109</v>
      </c>
      <c r="G55" s="4"/>
      <c r="H55" s="4"/>
      <c r="I55" s="4"/>
    </row>
    <row r="57" spans="1:3" ht="12">
      <c r="A57" s="27"/>
      <c r="C57" s="4"/>
    </row>
    <row r="58" spans="1:9" ht="16.5">
      <c r="A58" s="27"/>
      <c r="C58" s="4"/>
      <c r="E58" s="7"/>
      <c r="G58" s="7"/>
      <c r="H58" s="7"/>
      <c r="I58" s="70"/>
    </row>
    <row r="59" ht="12">
      <c r="A59" s="27"/>
    </row>
    <row r="60" ht="12">
      <c r="A60" s="27"/>
    </row>
    <row r="61" ht="12">
      <c r="B61" s="72"/>
    </row>
    <row r="62" ht="12">
      <c r="B62" s="73"/>
    </row>
  </sheetData>
  <sheetProtection/>
  <mergeCells count="2">
    <mergeCell ref="A1:I1"/>
    <mergeCell ref="A2:I2"/>
  </mergeCells>
  <printOptions gridLines="1"/>
  <pageMargins left="1.5" right="0.75" top="0.25" bottom="0.25" header="0.5" footer="0.5"/>
  <pageSetup fitToHeight="1" fitToWidth="1" orientation="landscape" scale="5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1" sqref="A1:Q1"/>
    </sheetView>
  </sheetViews>
  <sheetFormatPr defaultColWidth="11.421875" defaultRowHeight="12.75"/>
  <sheetData>
    <row r="1" spans="1:18" ht="21">
      <c r="A1" s="78" t="s">
        <v>202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4"/>
    </row>
    <row r="2" spans="1:18" ht="97.5">
      <c r="A2" s="13"/>
      <c r="B2" s="20" t="s">
        <v>71</v>
      </c>
      <c r="C2" s="20" t="s">
        <v>102</v>
      </c>
      <c r="D2" s="20" t="s">
        <v>146</v>
      </c>
      <c r="E2" s="20" t="s">
        <v>61</v>
      </c>
      <c r="F2" s="20" t="s">
        <v>60</v>
      </c>
      <c r="G2" s="20" t="s">
        <v>70</v>
      </c>
      <c r="H2" s="20" t="s">
        <v>76</v>
      </c>
      <c r="I2" s="20" t="s">
        <v>38</v>
      </c>
      <c r="J2" s="21" t="s">
        <v>39</v>
      </c>
      <c r="K2" s="21" t="s">
        <v>101</v>
      </c>
      <c r="L2" s="21" t="s">
        <v>1</v>
      </c>
      <c r="M2" s="21" t="s">
        <v>2</v>
      </c>
      <c r="N2" s="21" t="s">
        <v>40</v>
      </c>
      <c r="O2" s="20" t="s">
        <v>104</v>
      </c>
      <c r="P2" s="20" t="s">
        <v>103</v>
      </c>
      <c r="Q2" s="20" t="s">
        <v>105</v>
      </c>
      <c r="R2" s="14"/>
    </row>
    <row r="3" spans="1:18" ht="12">
      <c r="A3" s="14" t="s">
        <v>41</v>
      </c>
      <c r="B3" s="14">
        <v>-58</v>
      </c>
      <c r="C3" s="15">
        <v>245</v>
      </c>
      <c r="D3" s="15">
        <v>245</v>
      </c>
      <c r="E3" s="2">
        <f>D3+C3-B3</f>
        <v>548</v>
      </c>
      <c r="F3" s="22">
        <v>600</v>
      </c>
      <c r="G3" s="15">
        <f aca="true" t="shared" si="0" ref="G3:G14">SUM(B3+F3)</f>
        <v>542</v>
      </c>
      <c r="H3" s="15">
        <v>22</v>
      </c>
      <c r="I3" s="14">
        <v>12</v>
      </c>
      <c r="J3" s="14">
        <v>24</v>
      </c>
      <c r="K3" s="14">
        <v>18</v>
      </c>
      <c r="L3" s="14">
        <v>75</v>
      </c>
      <c r="M3" s="14">
        <v>85</v>
      </c>
      <c r="N3" s="14">
        <v>80</v>
      </c>
      <c r="O3" s="14">
        <v>6</v>
      </c>
      <c r="P3">
        <f aca="true" t="shared" si="1" ref="P3:P14">SUM(H3:O3)</f>
        <v>322</v>
      </c>
      <c r="Q3" s="14">
        <f aca="true" t="shared" si="2" ref="Q3:Q14">SUM(G3-P3)</f>
        <v>220</v>
      </c>
      <c r="R3" s="14"/>
    </row>
    <row r="4" spans="1:18" ht="12">
      <c r="A4" s="14" t="s">
        <v>42</v>
      </c>
      <c r="B4" s="14">
        <v>9</v>
      </c>
      <c r="C4" s="15">
        <v>245</v>
      </c>
      <c r="D4" s="15">
        <v>245</v>
      </c>
      <c r="E4" s="15">
        <f aca="true" t="shared" si="3" ref="E4:E10">SUM(C4:D4)-B4</f>
        <v>481</v>
      </c>
      <c r="F4" s="22">
        <v>600</v>
      </c>
      <c r="G4" s="15">
        <f t="shared" si="0"/>
        <v>609</v>
      </c>
      <c r="H4" s="15">
        <v>22</v>
      </c>
      <c r="I4" s="14">
        <v>12</v>
      </c>
      <c r="J4" s="14">
        <v>24</v>
      </c>
      <c r="K4" s="14">
        <v>18</v>
      </c>
      <c r="L4" s="14">
        <v>80</v>
      </c>
      <c r="M4" s="14">
        <v>55</v>
      </c>
      <c r="N4" s="14">
        <v>75</v>
      </c>
      <c r="O4" s="14">
        <v>6</v>
      </c>
      <c r="P4">
        <f t="shared" si="1"/>
        <v>292</v>
      </c>
      <c r="Q4" s="14">
        <f t="shared" si="2"/>
        <v>317</v>
      </c>
      <c r="R4" s="14"/>
    </row>
    <row r="5" spans="1:18" ht="12">
      <c r="A5" s="14" t="s">
        <v>43</v>
      </c>
      <c r="B5" s="14">
        <v>39</v>
      </c>
      <c r="C5" s="15">
        <v>245</v>
      </c>
      <c r="D5" s="15">
        <v>245</v>
      </c>
      <c r="E5" s="15">
        <f t="shared" si="3"/>
        <v>451</v>
      </c>
      <c r="F5" s="22">
        <v>600</v>
      </c>
      <c r="G5" s="15">
        <f t="shared" si="0"/>
        <v>639</v>
      </c>
      <c r="H5" s="15">
        <v>22</v>
      </c>
      <c r="I5" s="14">
        <v>12</v>
      </c>
      <c r="J5" s="14">
        <v>24</v>
      </c>
      <c r="K5" s="14">
        <v>18</v>
      </c>
      <c r="L5" s="14">
        <v>55</v>
      </c>
      <c r="M5" s="14">
        <v>45</v>
      </c>
      <c r="N5" s="14">
        <v>75</v>
      </c>
      <c r="O5" s="14">
        <v>6</v>
      </c>
      <c r="P5">
        <f t="shared" si="1"/>
        <v>257</v>
      </c>
      <c r="Q5" s="14">
        <f t="shared" si="2"/>
        <v>382</v>
      </c>
      <c r="R5" s="14"/>
    </row>
    <row r="6" spans="1:18" ht="12">
      <c r="A6" s="14" t="s">
        <v>44</v>
      </c>
      <c r="B6" s="14">
        <v>36</v>
      </c>
      <c r="C6" s="15">
        <v>245</v>
      </c>
      <c r="D6" s="15">
        <v>245</v>
      </c>
      <c r="E6" s="15">
        <f t="shared" si="3"/>
        <v>454</v>
      </c>
      <c r="F6" s="22">
        <v>0</v>
      </c>
      <c r="G6" s="15">
        <f t="shared" si="0"/>
        <v>36</v>
      </c>
      <c r="H6" s="15">
        <v>22</v>
      </c>
      <c r="I6" s="14">
        <v>12</v>
      </c>
      <c r="J6" s="14">
        <v>13</v>
      </c>
      <c r="K6" s="14">
        <v>18</v>
      </c>
      <c r="L6" s="14">
        <v>53</v>
      </c>
      <c r="M6" s="14">
        <v>53</v>
      </c>
      <c r="N6" s="14">
        <v>68</v>
      </c>
      <c r="O6" s="14">
        <v>6</v>
      </c>
      <c r="P6">
        <f t="shared" si="1"/>
        <v>245</v>
      </c>
      <c r="Q6" s="14">
        <f t="shared" si="2"/>
        <v>-209</v>
      </c>
      <c r="R6" s="14"/>
    </row>
    <row r="7" spans="1:18" ht="12">
      <c r="A7" s="14" t="s">
        <v>45</v>
      </c>
      <c r="B7" s="14">
        <v>38</v>
      </c>
      <c r="C7" s="15">
        <v>245</v>
      </c>
      <c r="D7" s="15">
        <v>245</v>
      </c>
      <c r="E7" s="15">
        <f>D7+C7-B7</f>
        <v>452</v>
      </c>
      <c r="F7" s="22">
        <v>0</v>
      </c>
      <c r="G7" s="15">
        <f t="shared" si="0"/>
        <v>38</v>
      </c>
      <c r="H7" s="15">
        <v>22</v>
      </c>
      <c r="I7" s="14">
        <v>12</v>
      </c>
      <c r="J7" s="14">
        <v>13</v>
      </c>
      <c r="K7" s="14">
        <v>18</v>
      </c>
      <c r="L7" s="14">
        <v>53</v>
      </c>
      <c r="M7" s="14">
        <v>53</v>
      </c>
      <c r="N7" s="14">
        <v>68</v>
      </c>
      <c r="O7" s="14">
        <v>6</v>
      </c>
      <c r="P7">
        <f t="shared" si="1"/>
        <v>245</v>
      </c>
      <c r="Q7" s="14">
        <f t="shared" si="2"/>
        <v>-207</v>
      </c>
      <c r="R7" s="14"/>
    </row>
    <row r="8" spans="1:18" ht="12">
      <c r="A8" s="14" t="s">
        <v>46</v>
      </c>
      <c r="B8" s="14">
        <v>63</v>
      </c>
      <c r="C8" s="15">
        <v>245</v>
      </c>
      <c r="D8" s="15">
        <v>245</v>
      </c>
      <c r="E8" s="15">
        <f>D8+C8-B8</f>
        <v>427</v>
      </c>
      <c r="F8" s="22">
        <v>0</v>
      </c>
      <c r="G8" s="15">
        <f t="shared" si="0"/>
        <v>63</v>
      </c>
      <c r="H8" s="15">
        <v>22</v>
      </c>
      <c r="I8" s="14">
        <v>12</v>
      </c>
      <c r="J8" s="14">
        <v>13</v>
      </c>
      <c r="K8" s="14">
        <v>18</v>
      </c>
      <c r="L8" s="14">
        <v>53</v>
      </c>
      <c r="M8" s="14">
        <v>53</v>
      </c>
      <c r="N8" s="14">
        <v>68</v>
      </c>
      <c r="O8" s="14">
        <v>6</v>
      </c>
      <c r="P8">
        <f t="shared" si="1"/>
        <v>245</v>
      </c>
      <c r="Q8" s="14">
        <f t="shared" si="2"/>
        <v>-182</v>
      </c>
      <c r="R8" s="14"/>
    </row>
    <row r="9" spans="1:18" ht="12">
      <c r="A9" s="14" t="s">
        <v>47</v>
      </c>
      <c r="B9" s="14">
        <v>74</v>
      </c>
      <c r="C9" s="15">
        <v>232</v>
      </c>
      <c r="D9" s="15">
        <v>232</v>
      </c>
      <c r="E9" s="15">
        <f t="shared" si="3"/>
        <v>390</v>
      </c>
      <c r="F9" s="22">
        <v>0</v>
      </c>
      <c r="G9" s="15">
        <f t="shared" si="0"/>
        <v>74</v>
      </c>
      <c r="H9" s="15">
        <v>12</v>
      </c>
      <c r="I9" s="14">
        <v>12</v>
      </c>
      <c r="J9" s="14">
        <v>10</v>
      </c>
      <c r="K9" s="14">
        <v>18</v>
      </c>
      <c r="L9" s="14">
        <v>53</v>
      </c>
      <c r="M9" s="14">
        <v>53</v>
      </c>
      <c r="N9" s="14">
        <v>68</v>
      </c>
      <c r="O9" s="14">
        <v>6</v>
      </c>
      <c r="P9">
        <f t="shared" si="1"/>
        <v>232</v>
      </c>
      <c r="Q9" s="14">
        <f t="shared" si="2"/>
        <v>-158</v>
      </c>
      <c r="R9" s="14"/>
    </row>
    <row r="10" spans="1:18" ht="12">
      <c r="A10" s="14" t="s">
        <v>56</v>
      </c>
      <c r="B10" s="14">
        <v>106</v>
      </c>
      <c r="C10" s="15">
        <v>232</v>
      </c>
      <c r="D10" s="15">
        <v>232</v>
      </c>
      <c r="E10" s="15">
        <f t="shared" si="3"/>
        <v>358</v>
      </c>
      <c r="F10" s="22">
        <v>0</v>
      </c>
      <c r="G10" s="15">
        <f t="shared" si="0"/>
        <v>106</v>
      </c>
      <c r="H10" s="15">
        <v>12</v>
      </c>
      <c r="I10" s="14">
        <v>12</v>
      </c>
      <c r="J10" s="14">
        <v>10</v>
      </c>
      <c r="K10" s="14">
        <v>18</v>
      </c>
      <c r="L10" s="14">
        <v>53</v>
      </c>
      <c r="M10" s="14">
        <v>53</v>
      </c>
      <c r="N10" s="14">
        <v>68</v>
      </c>
      <c r="O10" s="14">
        <v>6</v>
      </c>
      <c r="P10">
        <f t="shared" si="1"/>
        <v>232</v>
      </c>
      <c r="Q10" s="14">
        <f t="shared" si="2"/>
        <v>-126</v>
      </c>
      <c r="R10" s="14"/>
    </row>
    <row r="11" spans="1:18" ht="12">
      <c r="A11" s="14" t="s">
        <v>72</v>
      </c>
      <c r="B11" s="14">
        <v>90</v>
      </c>
      <c r="C11" s="15">
        <v>210</v>
      </c>
      <c r="D11" s="15">
        <v>210</v>
      </c>
      <c r="E11" s="15">
        <f>SUM(C11:D11)-B11</f>
        <v>330</v>
      </c>
      <c r="F11" s="22">
        <v>0</v>
      </c>
      <c r="G11" s="15">
        <f t="shared" si="0"/>
        <v>90</v>
      </c>
      <c r="H11" s="15">
        <v>12</v>
      </c>
      <c r="I11" s="14">
        <v>12</v>
      </c>
      <c r="J11" s="14">
        <v>10</v>
      </c>
      <c r="K11" s="14">
        <v>0</v>
      </c>
      <c r="L11" s="14">
        <v>53</v>
      </c>
      <c r="M11" s="14">
        <v>53</v>
      </c>
      <c r="N11" s="14">
        <v>68</v>
      </c>
      <c r="O11" s="14">
        <v>2</v>
      </c>
      <c r="P11" s="14">
        <f t="shared" si="1"/>
        <v>210</v>
      </c>
      <c r="Q11" s="14">
        <f t="shared" si="2"/>
        <v>-120</v>
      </c>
      <c r="R11" s="14"/>
    </row>
    <row r="12" spans="1:18" ht="12">
      <c r="A12" s="14" t="s">
        <v>73</v>
      </c>
      <c r="B12" s="14">
        <v>100</v>
      </c>
      <c r="C12" s="15">
        <v>202</v>
      </c>
      <c r="D12" s="15">
        <v>202</v>
      </c>
      <c r="E12" s="15">
        <f>SUM(C12:D12)-B12</f>
        <v>304</v>
      </c>
      <c r="F12" s="22">
        <v>0</v>
      </c>
      <c r="G12" s="15">
        <f t="shared" si="0"/>
        <v>100</v>
      </c>
      <c r="H12" s="15">
        <v>4</v>
      </c>
      <c r="I12" s="14">
        <v>12</v>
      </c>
      <c r="J12" s="14">
        <v>10</v>
      </c>
      <c r="K12" s="14">
        <v>0</v>
      </c>
      <c r="L12" s="14">
        <v>53</v>
      </c>
      <c r="M12" s="14">
        <v>53</v>
      </c>
      <c r="N12" s="14">
        <v>68</v>
      </c>
      <c r="O12" s="14">
        <v>2</v>
      </c>
      <c r="P12" s="14">
        <f t="shared" si="1"/>
        <v>202</v>
      </c>
      <c r="Q12" s="14">
        <f t="shared" si="2"/>
        <v>-102</v>
      </c>
      <c r="R12" s="14"/>
    </row>
    <row r="13" spans="1:18" ht="12">
      <c r="A13" s="14" t="s">
        <v>74</v>
      </c>
      <c r="B13" s="14">
        <v>119</v>
      </c>
      <c r="C13" s="15">
        <v>192</v>
      </c>
      <c r="D13" s="15">
        <v>192</v>
      </c>
      <c r="E13" s="15">
        <f>SUM(C13:D13)-B13</f>
        <v>265</v>
      </c>
      <c r="F13" s="22">
        <v>0</v>
      </c>
      <c r="G13" s="15">
        <f t="shared" si="0"/>
        <v>119</v>
      </c>
      <c r="H13" s="15">
        <v>4</v>
      </c>
      <c r="I13" s="14">
        <v>12</v>
      </c>
      <c r="J13" s="14">
        <v>0</v>
      </c>
      <c r="K13" s="14">
        <v>0</v>
      </c>
      <c r="L13" s="14">
        <v>53</v>
      </c>
      <c r="M13" s="14">
        <v>53</v>
      </c>
      <c r="N13" s="14">
        <v>68</v>
      </c>
      <c r="O13" s="14">
        <v>2</v>
      </c>
      <c r="P13" s="14">
        <f t="shared" si="1"/>
        <v>192</v>
      </c>
      <c r="Q13" s="14">
        <f t="shared" si="2"/>
        <v>-73</v>
      </c>
      <c r="R13" s="14"/>
    </row>
    <row r="14" spans="1:18" ht="12">
      <c r="A14" s="14" t="s">
        <v>75</v>
      </c>
      <c r="B14" s="14">
        <v>119</v>
      </c>
      <c r="C14" s="15">
        <v>192</v>
      </c>
      <c r="D14" s="15">
        <v>192</v>
      </c>
      <c r="E14" s="15">
        <f>SUM(C14:D14)-B14</f>
        <v>265</v>
      </c>
      <c r="F14" s="22">
        <v>0</v>
      </c>
      <c r="G14" s="15">
        <f t="shared" si="0"/>
        <v>119</v>
      </c>
      <c r="H14" s="15">
        <v>4</v>
      </c>
      <c r="I14" s="14">
        <v>12</v>
      </c>
      <c r="J14" s="14">
        <v>0</v>
      </c>
      <c r="K14" s="14">
        <v>0</v>
      </c>
      <c r="L14" s="14">
        <v>53</v>
      </c>
      <c r="M14" s="14">
        <v>53</v>
      </c>
      <c r="N14" s="14">
        <v>68</v>
      </c>
      <c r="O14" s="14">
        <v>2</v>
      </c>
      <c r="P14" s="14">
        <f t="shared" si="1"/>
        <v>192</v>
      </c>
      <c r="Q14" s="14">
        <f t="shared" si="2"/>
        <v>-73</v>
      </c>
      <c r="R14" s="14"/>
    </row>
    <row r="15" spans="1:18" ht="12">
      <c r="A15" s="14"/>
      <c r="B15" s="15"/>
      <c r="C15" s="15"/>
      <c r="D15" s="15"/>
      <c r="E15" s="15"/>
      <c r="F15" s="16"/>
      <c r="G15" s="15"/>
      <c r="H15" s="15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">
      <c r="A16" s="14"/>
      <c r="B16" s="15"/>
      <c r="C16" s="15"/>
      <c r="D16" s="15"/>
      <c r="E16" s="15"/>
      <c r="F16" s="16"/>
      <c r="G16" s="15"/>
      <c r="H16" s="15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2">
      <c r="A17" s="14" t="s">
        <v>57</v>
      </c>
      <c r="B17" s="14"/>
      <c r="C17" s="15"/>
      <c r="D17" s="15"/>
      <c r="E17" s="15"/>
      <c r="F17" s="16"/>
      <c r="G17" s="15"/>
      <c r="H17" s="15"/>
      <c r="I17" s="14">
        <v>159</v>
      </c>
      <c r="J17" s="14">
        <v>165</v>
      </c>
      <c r="K17" s="14"/>
      <c r="L17" s="14">
        <v>25</v>
      </c>
      <c r="M17" s="14"/>
      <c r="N17" s="14">
        <v>225</v>
      </c>
      <c r="O17" s="14"/>
      <c r="P17" s="14"/>
      <c r="Q17" s="14"/>
      <c r="R17" s="14"/>
    </row>
    <row r="18" spans="1:18" ht="12">
      <c r="A18" s="14"/>
      <c r="B18" s="14"/>
      <c r="C18" s="15"/>
      <c r="D18" s="15"/>
      <c r="E18" s="15"/>
      <c r="F18" s="15"/>
      <c r="G18" s="15"/>
      <c r="H18" s="15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2">
      <c r="A19" s="14" t="s">
        <v>22</v>
      </c>
      <c r="B19" s="14">
        <v>14</v>
      </c>
      <c r="C19" s="17"/>
      <c r="D19" s="14"/>
      <c r="E19" s="17" t="s">
        <v>48</v>
      </c>
      <c r="F19" s="17">
        <v>250</v>
      </c>
      <c r="G19" s="17">
        <v>264</v>
      </c>
      <c r="H19" s="17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2">
      <c r="A20" s="14"/>
      <c r="B20" s="14"/>
      <c r="C20" s="15"/>
      <c r="D20" s="15"/>
      <c r="E20" s="15"/>
      <c r="F20" s="15"/>
      <c r="G20" s="15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2">
      <c r="A21" s="14"/>
      <c r="B21" s="1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14"/>
      <c r="N21" s="14"/>
      <c r="O21" s="14"/>
      <c r="P21" s="14"/>
      <c r="Q21" s="14"/>
      <c r="R21" s="14"/>
    </row>
    <row r="22" spans="1:18" ht="12">
      <c r="A22" s="14" t="s">
        <v>59</v>
      </c>
      <c r="B22" s="14"/>
      <c r="C22" s="15"/>
      <c r="D22" s="15"/>
      <c r="E22" s="15"/>
      <c r="F22" s="15"/>
      <c r="G22" s="15"/>
      <c r="H22" s="15"/>
      <c r="I22" s="14"/>
      <c r="J22" s="14"/>
      <c r="K22" s="14"/>
      <c r="L22" s="14" t="s">
        <v>0</v>
      </c>
      <c r="M22" s="14"/>
      <c r="N22" s="14"/>
      <c r="O22" s="14"/>
      <c r="P22" s="14"/>
      <c r="Q22" s="14"/>
      <c r="R22" s="14"/>
    </row>
    <row r="23" spans="1:18" ht="12">
      <c r="A23" s="14"/>
      <c r="B23" s="14"/>
      <c r="C23" s="15"/>
      <c r="D23" s="15"/>
      <c r="E23" s="15"/>
      <c r="F23" s="15"/>
      <c r="G23" s="15"/>
      <c r="H23" s="15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2">
      <c r="A24" s="14"/>
      <c r="B24" s="14"/>
      <c r="C24" s="15"/>
      <c r="D24" s="15"/>
      <c r="E24" s="15"/>
      <c r="F24" s="15"/>
      <c r="G24" s="15"/>
      <c r="H24" s="15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2">
      <c r="A25" s="14"/>
      <c r="B25" s="14"/>
      <c r="C25" s="15"/>
      <c r="D25" s="15"/>
      <c r="E25" s="15"/>
      <c r="F25" s="15"/>
      <c r="G25" s="15"/>
      <c r="H25" s="15"/>
      <c r="I25" s="14"/>
      <c r="J25" s="14"/>
      <c r="K25" s="14"/>
      <c r="L25" s="14" t="s">
        <v>82</v>
      </c>
      <c r="M25" s="14"/>
      <c r="N25" s="14"/>
      <c r="O25" s="14"/>
      <c r="P25" s="14"/>
      <c r="Q25" s="14"/>
      <c r="R25" s="14"/>
    </row>
    <row r="26" spans="1:18" ht="12">
      <c r="A26" s="14" t="s">
        <v>49</v>
      </c>
      <c r="B26" s="14"/>
      <c r="C26" s="15"/>
      <c r="D26" s="15"/>
      <c r="E26" s="15"/>
      <c r="F26" s="15"/>
      <c r="G26" s="15"/>
      <c r="H26" s="15"/>
      <c r="I26" s="14"/>
      <c r="J26" s="14"/>
      <c r="K26" s="14"/>
      <c r="L26" s="14">
        <v>250</v>
      </c>
      <c r="M26" s="14">
        <v>0.95</v>
      </c>
      <c r="N26" s="14">
        <f>M26*L26</f>
        <v>237.5</v>
      </c>
      <c r="O26" s="14"/>
      <c r="P26" s="14"/>
      <c r="Q26" s="14"/>
      <c r="R26" s="14"/>
    </row>
    <row r="27" spans="1:18" ht="12">
      <c r="A27" s="14" t="s">
        <v>51</v>
      </c>
      <c r="B27" s="14"/>
      <c r="C27" s="18">
        <v>0.99</v>
      </c>
      <c r="D27" s="18"/>
      <c r="E27" s="18"/>
      <c r="F27" s="18"/>
      <c r="G27" s="18" t="s">
        <v>10</v>
      </c>
      <c r="H27" s="23">
        <v>125</v>
      </c>
      <c r="I27" s="14"/>
      <c r="J27" s="14"/>
      <c r="K27" s="14"/>
      <c r="L27" s="14">
        <v>500</v>
      </c>
      <c r="M27" s="14">
        <v>0.75</v>
      </c>
      <c r="N27" s="14">
        <f>M27*L27</f>
        <v>375</v>
      </c>
      <c r="O27" s="14"/>
      <c r="P27" s="14"/>
      <c r="Q27" s="14"/>
      <c r="R27" s="14"/>
    </row>
    <row r="28" spans="1:18" ht="12">
      <c r="A28" s="14" t="s">
        <v>50</v>
      </c>
      <c r="B28" s="14"/>
      <c r="C28" s="18">
        <v>0.3</v>
      </c>
      <c r="D28" s="18"/>
      <c r="E28" s="18"/>
      <c r="F28" s="18"/>
      <c r="G28" s="18" t="s">
        <v>11</v>
      </c>
      <c r="H28" s="24">
        <v>200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2">
      <c r="A29" s="14" t="s">
        <v>3</v>
      </c>
      <c r="B29" s="14"/>
      <c r="C29" s="19">
        <v>1.67</v>
      </c>
      <c r="D29" s="15"/>
      <c r="E29" s="15"/>
      <c r="F29" s="15"/>
      <c r="G29" s="15" t="s">
        <v>12</v>
      </c>
      <c r="H29" s="15">
        <v>100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2">
      <c r="A30" s="14"/>
      <c r="B30" s="14"/>
      <c r="C30" s="15"/>
      <c r="D30" s="15"/>
      <c r="E30" s="15"/>
      <c r="F30" s="15"/>
      <c r="G30" s="15" t="s">
        <v>13</v>
      </c>
      <c r="H30" s="15">
        <v>125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2">
      <c r="A31" s="14"/>
      <c r="B31" s="14"/>
      <c r="C31" s="15"/>
      <c r="D31" s="15"/>
      <c r="E31" s="15"/>
      <c r="F31" s="15"/>
      <c r="G31" s="15" t="s">
        <v>14</v>
      </c>
      <c r="H31" s="15">
        <v>125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9" ht="12">
      <c r="A32" s="14"/>
      <c r="B32" s="14"/>
      <c r="C32" s="15">
        <v>1.8</v>
      </c>
      <c r="D32" s="15"/>
      <c r="E32" s="15"/>
      <c r="F32" s="15"/>
      <c r="G32" s="15" t="s">
        <v>78</v>
      </c>
      <c r="H32" s="15">
        <v>175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>
        <f>SUM(I32-R32)</f>
        <v>0</v>
      </c>
    </row>
    <row r="33" spans="1:19" ht="12">
      <c r="A33" s="14"/>
      <c r="B33" s="14"/>
      <c r="C33" s="15">
        <v>1.5</v>
      </c>
      <c r="D33" s="15"/>
      <c r="E33" s="15"/>
      <c r="F33" s="15"/>
      <c r="G33" s="15" t="s">
        <v>79</v>
      </c>
      <c r="H33" s="15">
        <v>150</v>
      </c>
      <c r="I33" s="14"/>
      <c r="J33" s="14"/>
      <c r="K33" s="14"/>
      <c r="L33" s="14"/>
      <c r="M33" s="14"/>
      <c r="N33" s="14"/>
      <c r="O33" s="14"/>
      <c r="P33" s="14"/>
      <c r="Q33" s="14">
        <v>548</v>
      </c>
      <c r="R33" s="14"/>
      <c r="S33" s="14">
        <f>SUM(I33-R33)</f>
        <v>0</v>
      </c>
    </row>
    <row r="34" spans="1:19" ht="12">
      <c r="A34" s="14"/>
      <c r="B34" s="14"/>
      <c r="C34" s="15">
        <f>SUM(C32:C33)</f>
        <v>3.3</v>
      </c>
      <c r="D34" s="15"/>
      <c r="E34" s="15"/>
      <c r="F34" s="15"/>
      <c r="G34" s="15" t="s">
        <v>80</v>
      </c>
      <c r="H34" s="15">
        <v>125</v>
      </c>
      <c r="I34" s="14"/>
      <c r="J34" s="14"/>
      <c r="K34" s="14"/>
      <c r="L34" s="14"/>
      <c r="M34" s="14"/>
      <c r="N34" s="14"/>
      <c r="O34" s="14"/>
      <c r="P34" s="14"/>
      <c r="Q34" s="14">
        <v>481</v>
      </c>
      <c r="R34" s="14"/>
      <c r="S34" s="14">
        <f>SUM(I34-R34)</f>
        <v>0</v>
      </c>
    </row>
    <row r="35" spans="1:18" ht="12">
      <c r="A35" s="14"/>
      <c r="B35" s="14"/>
      <c r="C35" s="15"/>
      <c r="D35" s="15"/>
      <c r="E35" s="15"/>
      <c r="F35" s="15"/>
      <c r="G35" s="15" t="s">
        <v>81</v>
      </c>
      <c r="H35" s="15">
        <v>125</v>
      </c>
      <c r="I35" s="14"/>
      <c r="J35" s="14"/>
      <c r="K35" s="14"/>
      <c r="L35" s="14"/>
      <c r="M35" s="14"/>
      <c r="N35" s="14"/>
      <c r="O35" s="14"/>
      <c r="P35" s="14"/>
      <c r="Q35" s="14">
        <v>451</v>
      </c>
      <c r="R35" s="14"/>
    </row>
    <row r="36" spans="1:18" ht="12">
      <c r="A36" s="14"/>
      <c r="B36" s="14"/>
      <c r="C36" s="15"/>
      <c r="D36" s="15"/>
      <c r="E36" s="15"/>
      <c r="F36" s="15"/>
      <c r="G36" s="15"/>
      <c r="H36" s="15">
        <f>SUM(H27:H35)</f>
        <v>1250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ht="12">
      <c r="Q37">
        <f>SUM(Q33:Q36)</f>
        <v>1480</v>
      </c>
    </row>
  </sheetData>
  <sheetProtection/>
  <mergeCells count="3">
    <mergeCell ref="A1:Q1"/>
    <mergeCell ref="C21:I21"/>
    <mergeCell ref="J21:L2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Seton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Mary's Hospital</dc:creator>
  <cp:keywords/>
  <dc:description/>
  <cp:lastModifiedBy>Jennifer</cp:lastModifiedBy>
  <cp:lastPrinted>2020-02-28T20:02:37Z</cp:lastPrinted>
  <dcterms:created xsi:type="dcterms:W3CDTF">2011-02-01T21:32:12Z</dcterms:created>
  <dcterms:modified xsi:type="dcterms:W3CDTF">2020-03-07T05:31:19Z</dcterms:modified>
  <cp:category/>
  <cp:version/>
  <cp:contentType/>
  <cp:contentStatus/>
</cp:coreProperties>
</file>