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526"/>
  <workbookPr showInkAnnotation="0" codeName="ThisWorkbook" autoCompressPictures="0"/>
  <bookViews>
    <workbookView xWindow="560" yWindow="560" windowWidth="25040" windowHeight="14160"/>
  </bookViews>
  <sheets>
    <sheet name="Calculation" sheetId="1" r:id="rId1"/>
    <sheet name="Results" sheetId="2" state="hidden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Z41" i="1" l="1"/>
  <c r="Z29" i="1"/>
  <c r="Z23" i="1"/>
  <c r="Z17" i="1"/>
  <c r="W13" i="1"/>
  <c r="Z14" i="1"/>
  <c r="W10" i="1"/>
  <c r="Z11" i="1"/>
  <c r="Z8" i="1"/>
  <c r="W4" i="1"/>
  <c r="Z5" i="1"/>
  <c r="W19" i="1"/>
  <c r="W20" i="1"/>
  <c r="Z20" i="1"/>
  <c r="U10" i="1"/>
  <c r="U11" i="1"/>
  <c r="I34" i="1"/>
  <c r="I35" i="1"/>
  <c r="I37" i="1"/>
  <c r="I38" i="1"/>
  <c r="G38" i="1"/>
  <c r="G34" i="1"/>
  <c r="G35" i="1"/>
  <c r="G37" i="1"/>
  <c r="E34" i="1"/>
  <c r="E35" i="1"/>
  <c r="E37" i="1"/>
  <c r="E38" i="1"/>
  <c r="Q19" i="1"/>
  <c r="K19" i="1"/>
  <c r="K20" i="1"/>
  <c r="M19" i="1"/>
  <c r="M20" i="1"/>
  <c r="S19" i="1"/>
  <c r="S20" i="1"/>
  <c r="Q10" i="1"/>
  <c r="K10" i="1"/>
  <c r="K11" i="1"/>
  <c r="M10" i="1"/>
  <c r="S10" i="1"/>
  <c r="S11" i="1"/>
  <c r="O7" i="1"/>
  <c r="O8" i="1"/>
  <c r="O10" i="1"/>
  <c r="O11" i="1"/>
  <c r="O12" i="1"/>
  <c r="O13" i="1"/>
  <c r="O14" i="1"/>
  <c r="O16" i="1"/>
  <c r="O17" i="1"/>
  <c r="O19" i="1"/>
  <c r="O20" i="1"/>
  <c r="O21" i="1"/>
  <c r="O22" i="1"/>
  <c r="O23" i="1"/>
  <c r="O25" i="1"/>
  <c r="O26" i="1"/>
  <c r="O28" i="1"/>
  <c r="O29" i="1"/>
  <c r="O31" i="1"/>
  <c r="O32" i="1"/>
  <c r="O5" i="1"/>
  <c r="O4" i="1"/>
  <c r="I7" i="1"/>
  <c r="I8" i="1"/>
  <c r="I10" i="1"/>
  <c r="I11" i="1"/>
  <c r="I13" i="1"/>
  <c r="I14" i="1"/>
  <c r="I16" i="1"/>
  <c r="I17" i="1"/>
  <c r="I19" i="1"/>
  <c r="I20" i="1"/>
  <c r="I22" i="1"/>
  <c r="I23" i="1"/>
  <c r="I25" i="1"/>
  <c r="I26" i="1"/>
  <c r="I28" i="1"/>
  <c r="I29" i="1"/>
  <c r="I31" i="1"/>
  <c r="I32" i="1"/>
  <c r="I5" i="1"/>
  <c r="I4" i="1"/>
  <c r="G7" i="1"/>
  <c r="G8" i="1"/>
  <c r="G10" i="1"/>
  <c r="G11" i="1"/>
  <c r="G13" i="1"/>
  <c r="G14" i="1"/>
  <c r="G16" i="1"/>
  <c r="G17" i="1"/>
  <c r="G19" i="1"/>
  <c r="G20" i="1"/>
  <c r="G22" i="1"/>
  <c r="G23" i="1"/>
  <c r="G25" i="1"/>
  <c r="G26" i="1"/>
  <c r="G28" i="1"/>
  <c r="G29" i="1"/>
  <c r="G31" i="1"/>
  <c r="G5" i="1"/>
  <c r="G4" i="1"/>
  <c r="M31" i="1"/>
  <c r="U31" i="1"/>
  <c r="W31" i="1"/>
  <c r="Z32" i="1"/>
  <c r="Q28" i="1"/>
  <c r="M28" i="1"/>
  <c r="K25" i="1"/>
  <c r="W25" i="1"/>
  <c r="Z26" i="1"/>
  <c r="K22" i="1"/>
  <c r="K23" i="1"/>
  <c r="S22" i="1"/>
  <c r="M16" i="1"/>
  <c r="K13" i="1"/>
  <c r="K14" i="1"/>
  <c r="S13" i="1"/>
  <c r="K7" i="1"/>
  <c r="K8" i="1"/>
  <c r="S7" i="1"/>
  <c r="Q4" i="1"/>
  <c r="Q5" i="1"/>
  <c r="K4" i="1"/>
  <c r="M4" i="1"/>
  <c r="S4" i="1"/>
  <c r="U4" i="1"/>
  <c r="U5" i="1"/>
  <c r="U7" i="1"/>
  <c r="U8" i="1"/>
  <c r="U13" i="1"/>
  <c r="U14" i="1"/>
  <c r="U16" i="1"/>
  <c r="U17" i="1"/>
  <c r="U19" i="1"/>
  <c r="U20" i="1"/>
  <c r="U22" i="1"/>
  <c r="U23" i="1"/>
  <c r="U25" i="1"/>
  <c r="U26" i="1"/>
  <c r="U28" i="1"/>
  <c r="U29" i="1"/>
  <c r="U32" i="1"/>
  <c r="U34" i="1"/>
  <c r="U35" i="1"/>
  <c r="U37" i="1"/>
  <c r="U38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4" i="1"/>
  <c r="E22" i="1"/>
  <c r="E23" i="1"/>
  <c r="E25" i="1"/>
  <c r="E26" i="1"/>
  <c r="E28" i="1"/>
  <c r="E29" i="1"/>
  <c r="E31" i="1"/>
  <c r="E32" i="1"/>
  <c r="E74" i="1"/>
  <c r="G32" i="1"/>
  <c r="G74" i="1"/>
  <c r="I74" i="1"/>
  <c r="K34" i="1"/>
  <c r="K35" i="1"/>
  <c r="K37" i="1"/>
  <c r="K38" i="1"/>
  <c r="K74" i="1"/>
  <c r="S31" i="1"/>
  <c r="S32" i="1"/>
  <c r="W32" i="1"/>
  <c r="S28" i="1"/>
  <c r="S29" i="1"/>
  <c r="W28" i="1"/>
  <c r="W29" i="1"/>
  <c r="S25" i="1"/>
  <c r="S26" i="1"/>
  <c r="W26" i="1"/>
  <c r="S23" i="1"/>
  <c r="W22" i="1"/>
  <c r="W23" i="1"/>
  <c r="S16" i="1"/>
  <c r="S17" i="1"/>
  <c r="W16" i="1"/>
  <c r="W17" i="1"/>
  <c r="S14" i="1"/>
  <c r="S8" i="1"/>
  <c r="E20" i="1"/>
  <c r="E19" i="1"/>
  <c r="E17" i="1"/>
  <c r="E16" i="1"/>
  <c r="E14" i="1"/>
  <c r="E13" i="1"/>
  <c r="E11" i="1"/>
  <c r="E10" i="1"/>
  <c r="E8" i="1"/>
  <c r="E7" i="1"/>
  <c r="E5" i="1"/>
  <c r="E4" i="1"/>
  <c r="K16" i="1"/>
  <c r="W7" i="1"/>
  <c r="M7" i="1"/>
  <c r="M8" i="1"/>
  <c r="Q7" i="1"/>
  <c r="Q8" i="1"/>
  <c r="W8" i="1"/>
  <c r="S34" i="1"/>
  <c r="S35" i="1"/>
  <c r="S37" i="1"/>
  <c r="S38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5" i="1"/>
  <c r="W5" i="1"/>
  <c r="W11" i="1"/>
  <c r="W14" i="1"/>
  <c r="W34" i="1"/>
  <c r="W35" i="1"/>
  <c r="W37" i="1"/>
  <c r="W38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4" i="1"/>
  <c r="S74" i="1"/>
  <c r="M5" i="1"/>
  <c r="K32" i="1"/>
  <c r="K31" i="1"/>
  <c r="K29" i="1"/>
  <c r="K28" i="1"/>
  <c r="K26" i="1"/>
  <c r="K17" i="1"/>
  <c r="K5" i="1"/>
  <c r="Q38" i="1"/>
  <c r="Q37" i="1"/>
  <c r="Q35" i="1"/>
  <c r="Q34" i="1"/>
  <c r="Q32" i="1"/>
  <c r="Q31" i="1"/>
  <c r="Q29" i="1"/>
  <c r="Q26" i="1"/>
  <c r="Q25" i="1"/>
  <c r="Q23" i="1"/>
  <c r="Q22" i="1"/>
  <c r="Q20" i="1"/>
  <c r="Q17" i="1"/>
  <c r="Q16" i="1"/>
  <c r="Q14" i="1"/>
  <c r="Q13" i="1"/>
  <c r="Q11" i="1"/>
  <c r="M34" i="1"/>
  <c r="M35" i="1"/>
  <c r="O34" i="1"/>
  <c r="O35" i="1"/>
  <c r="Z35" i="1"/>
  <c r="B83" i="1"/>
  <c r="B82" i="1"/>
  <c r="B81" i="1"/>
  <c r="O37" i="1"/>
  <c r="O38" i="1"/>
  <c r="O40" i="1"/>
  <c r="O41" i="1"/>
  <c r="O43" i="1"/>
  <c r="O44" i="1"/>
  <c r="O46" i="1"/>
  <c r="O47" i="1"/>
  <c r="O49" i="1"/>
  <c r="O50" i="1"/>
  <c r="O52" i="1"/>
  <c r="O53" i="1"/>
  <c r="O55" i="1"/>
  <c r="O56" i="1"/>
  <c r="O58" i="1"/>
  <c r="O59" i="1"/>
  <c r="O61" i="1"/>
  <c r="O62" i="1"/>
  <c r="O64" i="1"/>
  <c r="O65" i="1"/>
  <c r="O67" i="1"/>
  <c r="O68" i="1"/>
  <c r="O70" i="1"/>
  <c r="O71" i="1"/>
  <c r="O74" i="1"/>
  <c r="Q40" i="1"/>
  <c r="Q41" i="1"/>
  <c r="Q43" i="1"/>
  <c r="Q44" i="1"/>
  <c r="Q46" i="1"/>
  <c r="Q47" i="1"/>
  <c r="Q49" i="1"/>
  <c r="Q50" i="1"/>
  <c r="Q52" i="1"/>
  <c r="Q53" i="1"/>
  <c r="Q55" i="1"/>
  <c r="Q56" i="1"/>
  <c r="Q58" i="1"/>
  <c r="Q59" i="1"/>
  <c r="Q61" i="1"/>
  <c r="Q62" i="1"/>
  <c r="Q64" i="1"/>
  <c r="Q65" i="1"/>
  <c r="Q67" i="1"/>
  <c r="Q68" i="1"/>
  <c r="Q70" i="1"/>
  <c r="Q71" i="1"/>
  <c r="Q74" i="1"/>
  <c r="M70" i="1"/>
  <c r="M71" i="1"/>
  <c r="M58" i="1"/>
  <c r="M59" i="1"/>
  <c r="Z59" i="1"/>
  <c r="Z71" i="1"/>
  <c r="M67" i="1"/>
  <c r="M68" i="1"/>
  <c r="Z68" i="1"/>
  <c r="M64" i="1"/>
  <c r="M65" i="1"/>
  <c r="Z65" i="1"/>
  <c r="M61" i="1"/>
  <c r="M62" i="1"/>
  <c r="Z62" i="1"/>
  <c r="M55" i="1"/>
  <c r="M56" i="1"/>
  <c r="Z56" i="1"/>
  <c r="M52" i="1"/>
  <c r="M53" i="1"/>
  <c r="Z53" i="1"/>
  <c r="M49" i="1"/>
  <c r="M50" i="1"/>
  <c r="Z50" i="1"/>
  <c r="M46" i="1"/>
  <c r="M47" i="1"/>
  <c r="Z47" i="1"/>
  <c r="M43" i="1"/>
  <c r="M44" i="1"/>
  <c r="Z44" i="1"/>
  <c r="M40" i="1"/>
  <c r="M41" i="1"/>
  <c r="M37" i="1"/>
  <c r="M38" i="1"/>
  <c r="Z38" i="1"/>
  <c r="M32" i="1"/>
  <c r="M29" i="1"/>
  <c r="M17" i="1"/>
  <c r="M13" i="1"/>
  <c r="M14" i="1"/>
  <c r="E6" i="2"/>
  <c r="M22" i="1"/>
  <c r="M23" i="1"/>
  <c r="E7" i="2"/>
  <c r="M25" i="1"/>
  <c r="M26" i="1"/>
  <c r="E8" i="2"/>
  <c r="M11" i="1"/>
  <c r="M74" i="1"/>
  <c r="E5" i="2"/>
  <c r="E4" i="2"/>
  <c r="A3" i="2"/>
  <c r="Z74" i="1"/>
  <c r="E3" i="2"/>
  <c r="AA74" i="1"/>
</calcChain>
</file>

<file path=xl/sharedStrings.xml><?xml version="1.0" encoding="utf-8"?>
<sst xmlns="http://schemas.openxmlformats.org/spreadsheetml/2006/main" count="108" uniqueCount="59">
  <si>
    <t xml:space="preserve"> </t>
  </si>
  <si>
    <t>PLC</t>
  </si>
  <si>
    <t>PTS</t>
  </si>
  <si>
    <t xml:space="preserve">           FINISH</t>
  </si>
  <si>
    <t>Duet</t>
  </si>
  <si>
    <t xml:space="preserve"> Team</t>
  </si>
  <si>
    <t xml:space="preserve"> Solo </t>
  </si>
  <si>
    <t>Event         Place</t>
  </si>
  <si>
    <t>CLUB NAME</t>
  </si>
  <si>
    <t>PLACE</t>
  </si>
  <si>
    <t>TOTAL POINTS</t>
  </si>
  <si>
    <t>Wheaton College</t>
  </si>
  <si>
    <t xml:space="preserve">  </t>
  </si>
  <si>
    <t>Abbr.</t>
  </si>
  <si>
    <t>UIW</t>
  </si>
  <si>
    <t>GTR</t>
  </si>
  <si>
    <t>MSS</t>
  </si>
  <si>
    <t>WCT</t>
  </si>
  <si>
    <t>MSC</t>
  </si>
  <si>
    <t>UMN</t>
  </si>
  <si>
    <t>URV</t>
  </si>
  <si>
    <t>UMW</t>
  </si>
  <si>
    <t>UOP</t>
  </si>
  <si>
    <t>check-sum</t>
  </si>
  <si>
    <t>University of Florida</t>
  </si>
  <si>
    <t>University of Incarnate Word</t>
  </si>
  <si>
    <t>University of Mary Washington</t>
  </si>
  <si>
    <t>University of Michigan</t>
  </si>
  <si>
    <t>University of Minnesota</t>
  </si>
  <si>
    <t>University of Richmond</t>
  </si>
  <si>
    <t>Wellesley College</t>
  </si>
  <si>
    <t>College of William &amp; Mary</t>
  </si>
  <si>
    <t>WLS</t>
  </si>
  <si>
    <t>University of Pennsylvania</t>
  </si>
  <si>
    <t>Team</t>
  </si>
  <si>
    <t>AYS</t>
  </si>
  <si>
    <t>CBS</t>
  </si>
  <si>
    <t>OSC</t>
  </si>
  <si>
    <t>NAY</t>
  </si>
  <si>
    <t xml:space="preserve">      Sr    DUET</t>
  </si>
  <si>
    <t xml:space="preserve">      Jr    DUET</t>
  </si>
  <si>
    <t xml:space="preserve">      Jr     SOLO</t>
  </si>
  <si>
    <t xml:space="preserve">      Sr Free SOLO</t>
  </si>
  <si>
    <t>Free Combination</t>
  </si>
  <si>
    <t xml:space="preserve">          Combo</t>
  </si>
  <si>
    <t>NCY</t>
  </si>
  <si>
    <t>BSK</t>
  </si>
  <si>
    <t>TTA</t>
  </si>
  <si>
    <t>MST</t>
  </si>
  <si>
    <t>BGW</t>
  </si>
  <si>
    <t>YSE</t>
  </si>
  <si>
    <t xml:space="preserve">      Sr Tech Solo</t>
  </si>
  <si>
    <t xml:space="preserve">      Sr Tech Duet</t>
  </si>
  <si>
    <t xml:space="preserve">        Sr Tech Team</t>
  </si>
  <si>
    <t xml:space="preserve">      Jr Team</t>
  </si>
  <si>
    <t xml:space="preserve">      Sr Free Team</t>
  </si>
  <si>
    <t>CDY</t>
  </si>
  <si>
    <t>RDS</t>
  </si>
  <si>
    <t>HHC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</si>
</sst>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u/>
      <sz val="10"/>
      <color theme="10"/>
      <name val="Arial"/>
    </font>
    <font>
      <u/>
      <sz val="10"/>
      <color theme="11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/>
      <right style="thin">
        <color auto="1"/>
      </right>
      <top/>
      <bottom/>
      <diagonal/>
    </border>
  </borders>
  <cellStyleXfs count="41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1" fontId="0" fillId="0" borderId="0" xfId="0" applyNumberFormat="1" applyAlignment="1">
      <alignment horizontal="center"/>
    </xf>
    <xf numFmtId="1" fontId="2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0" xfId="0" applyFont="1" applyAlignment="1" applyProtection="1">
      <alignment horizontal="center"/>
      <protection locked="0"/>
    </xf>
    <xf numFmtId="0" fontId="2" fillId="0" borderId="0" xfId="0" quotePrefix="1" applyFont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0" borderId="0" xfId="0" applyFill="1"/>
    <xf numFmtId="164" fontId="0" fillId="0" borderId="0" xfId="0" applyNumberFormat="1"/>
    <xf numFmtId="164" fontId="1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left" indent="5"/>
    </xf>
    <xf numFmtId="0" fontId="5" fillId="0" borderId="3" xfId="0" applyFont="1" applyBorder="1"/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left" indent="5"/>
    </xf>
    <xf numFmtId="164" fontId="5" fillId="0" borderId="0" xfId="0" applyNumberFormat="1" applyFont="1" applyBorder="1" applyAlignment="1">
      <alignment horizontal="left" indent="5"/>
    </xf>
    <xf numFmtId="0" fontId="5" fillId="0" borderId="0" xfId="0" applyFont="1" applyAlignment="1"/>
    <xf numFmtId="0" fontId="0" fillId="0" borderId="0" xfId="0" applyAlignment="1"/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3" xfId="0" applyFont="1" applyBorder="1" applyAlignment="1"/>
    <xf numFmtId="164" fontId="5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Alignment="1">
      <alignment horizontal="left"/>
    </xf>
    <xf numFmtId="164" fontId="6" fillId="0" borderId="0" xfId="0" applyNumberFormat="1" applyFont="1" applyAlignment="1">
      <alignment horizontal="center"/>
    </xf>
  </cellXfs>
  <cellStyles count="4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74</xdr:row>
      <xdr:rowOff>63500</xdr:rowOff>
    </xdr:from>
    <xdr:to>
      <xdr:col>1</xdr:col>
      <xdr:colOff>228600</xdr:colOff>
      <xdr:row>75</xdr:row>
      <xdr:rowOff>114300</xdr:rowOff>
    </xdr:to>
    <xdr:sp macro="" textlink="">
      <xdr:nvSpPr>
        <xdr:cNvPr id="1027" name="Line 1"/>
        <xdr:cNvSpPr>
          <a:spLocks noChangeShapeType="1"/>
        </xdr:cNvSpPr>
      </xdr:nvSpPr>
      <xdr:spPr bwMode="auto">
        <a:xfrm>
          <a:off x="2032000" y="11341100"/>
          <a:ext cx="0" cy="203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2</xdr:col>
      <xdr:colOff>241300</xdr:colOff>
      <xdr:row>73</xdr:row>
      <xdr:rowOff>76200</xdr:rowOff>
    </xdr:from>
    <xdr:to>
      <xdr:col>3</xdr:col>
      <xdr:colOff>317500</xdr:colOff>
      <xdr:row>73</xdr:row>
      <xdr:rowOff>76200</xdr:rowOff>
    </xdr:to>
    <xdr:sp macro="" textlink="">
      <xdr:nvSpPr>
        <xdr:cNvPr id="1028" name="Line 2"/>
        <xdr:cNvSpPr>
          <a:spLocks noChangeShapeType="1"/>
        </xdr:cNvSpPr>
      </xdr:nvSpPr>
      <xdr:spPr bwMode="auto">
        <a:xfrm>
          <a:off x="2476500" y="11201400"/>
          <a:ext cx="508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>
    <pageSetUpPr fitToPage="1"/>
  </sheetPr>
  <dimension ref="A1:AD84"/>
  <sheetViews>
    <sheetView tabSelected="1" zoomScale="110" zoomScaleNormal="110" zoomScalePageLayoutView="110" workbookViewId="0">
      <pane xSplit="3" ySplit="2" topLeftCell="D3" activePane="bottomRight" state="frozen"/>
      <selection pane="topRight" activeCell="C1" sqref="C1"/>
      <selection pane="bottomLeft" activeCell="A3" sqref="A3"/>
      <selection pane="bottomRight" activeCell="A43" sqref="A43:XFD71"/>
    </sheetView>
  </sheetViews>
  <sheetFormatPr baseColWidth="10" defaultColWidth="8.83203125" defaultRowHeight="12" x14ac:dyDescent="0"/>
  <cols>
    <col min="1" max="1" width="23.6640625" style="1" customWidth="1"/>
    <col min="2" max="2" width="5.6640625" style="3" customWidth="1"/>
    <col min="3" max="3" width="5.5" style="3" customWidth="1"/>
    <col min="4" max="6" width="5.33203125" style="5" customWidth="1"/>
    <col min="7" max="7" width="3.83203125" style="5" bestFit="1" customWidth="1"/>
    <col min="8" max="23" width="5.33203125" style="5" customWidth="1"/>
    <col min="24" max="24" width="2.6640625" style="5" customWidth="1"/>
    <col min="25" max="25" width="4.6640625" style="6" customWidth="1"/>
    <col min="26" max="26" width="9.1640625" style="8" customWidth="1"/>
  </cols>
  <sheetData>
    <row r="1" spans="1:26">
      <c r="A1" s="1" t="s">
        <v>0</v>
      </c>
      <c r="D1" s="3" t="s">
        <v>51</v>
      </c>
      <c r="E1" s="3"/>
      <c r="F1" s="3" t="s">
        <v>52</v>
      </c>
      <c r="G1" s="3"/>
      <c r="H1" s="3" t="s">
        <v>53</v>
      </c>
      <c r="I1" s="3"/>
      <c r="J1" s="3" t="s">
        <v>41</v>
      </c>
      <c r="K1" s="3"/>
      <c r="L1" s="3" t="s">
        <v>42</v>
      </c>
      <c r="M1" s="3"/>
      <c r="N1" s="3" t="s">
        <v>40</v>
      </c>
      <c r="O1" s="3"/>
      <c r="P1" s="3" t="s">
        <v>39</v>
      </c>
      <c r="Q1" s="3"/>
      <c r="R1" s="3" t="s">
        <v>54</v>
      </c>
      <c r="S1" s="3"/>
      <c r="T1" s="3" t="s">
        <v>55</v>
      </c>
      <c r="U1" s="3"/>
      <c r="V1" s="3" t="s">
        <v>44</v>
      </c>
      <c r="W1" s="3"/>
      <c r="X1" s="3"/>
      <c r="Y1" s="3" t="s">
        <v>3</v>
      </c>
      <c r="Z1" s="9"/>
    </row>
    <row r="2" spans="1:26">
      <c r="A2" s="2" t="s">
        <v>34</v>
      </c>
      <c r="B2" s="4" t="s">
        <v>13</v>
      </c>
      <c r="C2" s="4"/>
      <c r="D2" s="4" t="s">
        <v>1</v>
      </c>
      <c r="E2" s="4" t="s">
        <v>2</v>
      </c>
      <c r="F2" s="4" t="s">
        <v>1</v>
      </c>
      <c r="G2" s="4" t="s">
        <v>2</v>
      </c>
      <c r="H2" s="4" t="s">
        <v>1</v>
      </c>
      <c r="I2" s="4" t="s">
        <v>2</v>
      </c>
      <c r="J2" s="4" t="s">
        <v>1</v>
      </c>
      <c r="K2" s="4" t="s">
        <v>2</v>
      </c>
      <c r="L2" s="4" t="s">
        <v>1</v>
      </c>
      <c r="M2" s="4" t="s">
        <v>2</v>
      </c>
      <c r="N2" s="4" t="s">
        <v>1</v>
      </c>
      <c r="O2" s="4" t="s">
        <v>2</v>
      </c>
      <c r="P2" s="4" t="s">
        <v>1</v>
      </c>
      <c r="Q2" s="4" t="s">
        <v>2</v>
      </c>
      <c r="R2" s="4" t="s">
        <v>1</v>
      </c>
      <c r="S2" s="4" t="s">
        <v>2</v>
      </c>
      <c r="T2" s="4" t="s">
        <v>1</v>
      </c>
      <c r="U2" s="4" t="s">
        <v>2</v>
      </c>
      <c r="V2" s="4" t="s">
        <v>1</v>
      </c>
      <c r="W2" s="4" t="s">
        <v>2</v>
      </c>
      <c r="X2" s="4"/>
      <c r="Y2" s="4" t="s">
        <v>1</v>
      </c>
      <c r="Z2" s="10" t="s">
        <v>2</v>
      </c>
    </row>
    <row r="4" spans="1:26">
      <c r="B4" s="3" t="s">
        <v>37</v>
      </c>
      <c r="C4" s="3" t="s">
        <v>12</v>
      </c>
      <c r="D4" s="15"/>
      <c r="E4" s="5">
        <f>HLOOKUP(D4,$C$76:$O$83,6)</f>
        <v>0</v>
      </c>
      <c r="F4" s="15"/>
      <c r="G4" s="5">
        <f>HLOOKUP(F4,$C$76:$O$83,7)</f>
        <v>0</v>
      </c>
      <c r="H4" s="15"/>
      <c r="I4" s="5">
        <f>HLOOKUP(H4,$C$76:$O$83,8)</f>
        <v>0</v>
      </c>
      <c r="J4" s="15">
        <v>6</v>
      </c>
      <c r="K4" s="5">
        <f>HLOOKUP(J4,$C$76:$O$83,6)</f>
        <v>7</v>
      </c>
      <c r="L4" s="15">
        <v>2</v>
      </c>
      <c r="M4" s="5">
        <f>HLOOKUP(L4,$C$76:$O$83,6)</f>
        <v>12</v>
      </c>
      <c r="N4" s="15">
        <v>9</v>
      </c>
      <c r="O4" s="5">
        <f>HLOOKUP(N4,$C$76:$O$83,7)</f>
        <v>5</v>
      </c>
      <c r="P4" s="15">
        <v>2</v>
      </c>
      <c r="Q4" s="5">
        <f>HLOOKUP(P4,$C$76:$O$83,7)</f>
        <v>13</v>
      </c>
      <c r="R4" s="15">
        <v>3</v>
      </c>
      <c r="S4" s="5">
        <f>HLOOKUP(R4,$C$76:$O$84,8)</f>
        <v>14</v>
      </c>
      <c r="T4" s="15"/>
      <c r="U4" s="5">
        <f>HLOOKUP(T4,$C$76:$O$84,8)</f>
        <v>0</v>
      </c>
      <c r="V4" s="15">
        <v>3</v>
      </c>
      <c r="W4" s="5">
        <f>HLOOKUP(V4,$C$76:$O$84,9)</f>
        <v>12</v>
      </c>
      <c r="Z4" s="11"/>
    </row>
    <row r="5" spans="1:26">
      <c r="D5" s="15"/>
      <c r="E5" s="5">
        <f>HLOOKUP(D5,$C$76:$O$83,6)</f>
        <v>0</v>
      </c>
      <c r="F5" s="15"/>
      <c r="G5" s="5">
        <f>HLOOKUP(F5,$C$76:$O$83,7)</f>
        <v>0</v>
      </c>
      <c r="H5" s="15"/>
      <c r="I5" s="5">
        <f>HLOOKUP(H5,$C$76:$O$83,8)</f>
        <v>0</v>
      </c>
      <c r="J5" s="15"/>
      <c r="K5" s="5">
        <f>HLOOKUP(J5,$C$76:$O$83,6)</f>
        <v>0</v>
      </c>
      <c r="L5" s="15"/>
      <c r="M5" s="5">
        <f>HLOOKUP(L5,$C$76:$O$83,6)</f>
        <v>0</v>
      </c>
      <c r="N5" s="15">
        <v>10</v>
      </c>
      <c r="O5" s="5">
        <f>HLOOKUP(N5,$C$76:$O$83,7)</f>
        <v>4</v>
      </c>
      <c r="P5" s="15">
        <v>4</v>
      </c>
      <c r="Q5" s="5">
        <f>HLOOKUP(P5,$C$76:$O$83,7)</f>
        <v>10</v>
      </c>
      <c r="R5" s="15"/>
      <c r="S5" s="5">
        <f>HLOOKUP(R5,$C$76:$O$84,8)</f>
        <v>0</v>
      </c>
      <c r="T5" s="15"/>
      <c r="U5" s="5">
        <f>HLOOKUP(T5,$C$76:$O$84,8)</f>
        <v>0</v>
      </c>
      <c r="V5" s="15"/>
      <c r="W5" s="5">
        <f>HLOOKUP(V5,$C$76:$O$84,9)</f>
        <v>0</v>
      </c>
      <c r="Z5" s="11">
        <f>(G4+I4+M4+M5+O4+O5+Q4+Q5+S4+S5+W4+W5+G5+I5+K4+K5+E4+E5+U4+U5)</f>
        <v>77</v>
      </c>
    </row>
    <row r="6" spans="1:26">
      <c r="A6" s="5"/>
      <c r="B6" s="5"/>
      <c r="C6" s="5"/>
      <c r="D6" s="15"/>
      <c r="F6" s="15"/>
      <c r="H6" s="15"/>
      <c r="J6" s="15"/>
      <c r="L6" s="15"/>
      <c r="N6" s="15"/>
      <c r="P6" s="15"/>
      <c r="R6" s="15"/>
      <c r="T6" s="15"/>
      <c r="V6" s="15"/>
      <c r="Z6" s="11"/>
    </row>
    <row r="7" spans="1:26">
      <c r="B7" s="3" t="s">
        <v>46</v>
      </c>
      <c r="D7" s="15"/>
      <c r="E7" s="5">
        <f>HLOOKUP(D7,$C$76:$O$83,6)</f>
        <v>0</v>
      </c>
      <c r="F7" s="15"/>
      <c r="G7" s="5">
        <f t="shared" ref="G6:G38" si="0">HLOOKUP(F7,$C$76:$O$83,7)</f>
        <v>0</v>
      </c>
      <c r="H7" s="15"/>
      <c r="I7" s="5">
        <f t="shared" ref="I6:I38" si="1">HLOOKUP(H7,$C$76:$O$83,8)</f>
        <v>0</v>
      </c>
      <c r="J7" s="15">
        <v>2</v>
      </c>
      <c r="K7" s="5">
        <f>HLOOKUP(J7,$C$76:$O$83,6)</f>
        <v>12</v>
      </c>
      <c r="L7" s="15"/>
      <c r="M7" s="5">
        <f>HLOOKUP(L7,$C$76:$O$83,6)</f>
        <v>0</v>
      </c>
      <c r="N7" s="15">
        <v>2</v>
      </c>
      <c r="O7" s="5">
        <f t="shared" ref="O6:O32" si="2">HLOOKUP(N7,$C$76:$O$83,7)</f>
        <v>13</v>
      </c>
      <c r="P7" s="15"/>
      <c r="Q7" s="5">
        <f>HLOOKUP(P7,$C$76:$O$83,7)</f>
        <v>0</v>
      </c>
      <c r="R7" s="15">
        <v>4</v>
      </c>
      <c r="S7" s="5">
        <f t="shared" ref="S7:S69" si="3">HLOOKUP(R7,$C$76:$O$84,8)</f>
        <v>13</v>
      </c>
      <c r="T7" s="15"/>
      <c r="U7" s="5">
        <f t="shared" ref="U7:U69" si="4">HLOOKUP(T7,$C$76:$O$84,8)</f>
        <v>0</v>
      </c>
      <c r="V7" s="15"/>
      <c r="W7" s="5">
        <f>HLOOKUP(V7,$C$76:$O$84,9)</f>
        <v>0</v>
      </c>
      <c r="Z7" s="11" t="s">
        <v>0</v>
      </c>
    </row>
    <row r="8" spans="1:26">
      <c r="D8" s="15"/>
      <c r="E8" s="5">
        <f>HLOOKUP(D8,$C$76:$O$83,6)</f>
        <v>0</v>
      </c>
      <c r="F8" s="15"/>
      <c r="G8" s="5">
        <f t="shared" si="0"/>
        <v>0</v>
      </c>
      <c r="H8" s="15"/>
      <c r="I8" s="5">
        <f t="shared" si="1"/>
        <v>0</v>
      </c>
      <c r="J8" s="15">
        <v>8</v>
      </c>
      <c r="K8" s="5">
        <f>HLOOKUP(J8,$C$76:$O$83,6)</f>
        <v>5</v>
      </c>
      <c r="L8" s="15"/>
      <c r="M8" s="5">
        <f>HLOOKUP(L8,$C$76:$O$83,6)</f>
        <v>0</v>
      </c>
      <c r="N8" s="15"/>
      <c r="O8" s="5">
        <f t="shared" si="2"/>
        <v>0</v>
      </c>
      <c r="P8" s="15"/>
      <c r="Q8" s="5">
        <f>HLOOKUP(P8,$C$76:$O$83,7)</f>
        <v>0</v>
      </c>
      <c r="R8" s="15"/>
      <c r="S8" s="5">
        <f t="shared" si="3"/>
        <v>0</v>
      </c>
      <c r="T8" s="15"/>
      <c r="U8" s="5">
        <f t="shared" si="4"/>
        <v>0</v>
      </c>
      <c r="V8" s="15"/>
      <c r="W8" s="5">
        <f>HLOOKUP(V8,$C$76:$O$84,9)</f>
        <v>0</v>
      </c>
      <c r="Z8" s="11">
        <f>(G7+I7+K7+M7+M8+O7++Q7+Q8+S7+S8+W7+W8+G8+I8+K8+O8+E7+E8+U7+U8)</f>
        <v>43</v>
      </c>
    </row>
    <row r="9" spans="1:26">
      <c r="D9" s="15"/>
      <c r="F9" s="15"/>
      <c r="H9" s="15"/>
      <c r="J9" s="15"/>
      <c r="K9" s="14"/>
      <c r="L9" s="15"/>
      <c r="M9" s="14"/>
      <c r="N9" s="15"/>
      <c r="P9" s="15"/>
      <c r="Q9" s="14"/>
      <c r="R9" s="15"/>
      <c r="T9" s="15"/>
      <c r="V9" s="15"/>
      <c r="Z9" s="11"/>
    </row>
    <row r="10" spans="1:26">
      <c r="B10" s="3" t="s">
        <v>35</v>
      </c>
      <c r="D10" s="15">
        <v>1</v>
      </c>
      <c r="E10" s="5">
        <f>HLOOKUP(D10,$C$76:$O$83,6)</f>
        <v>14</v>
      </c>
      <c r="F10" s="15">
        <v>1</v>
      </c>
      <c r="G10" s="5">
        <f t="shared" si="0"/>
        <v>15</v>
      </c>
      <c r="H10" s="15"/>
      <c r="I10" s="5">
        <f t="shared" si="1"/>
        <v>0</v>
      </c>
      <c r="J10" s="15">
        <v>3</v>
      </c>
      <c r="K10" s="5">
        <f>HLOOKUP(J10,$C$76:$O$83,6)</f>
        <v>10</v>
      </c>
      <c r="L10" s="15">
        <v>1</v>
      </c>
      <c r="M10" s="5">
        <f>HLOOKUP(L10,$C$76:$O$83,6)</f>
        <v>14</v>
      </c>
      <c r="N10" s="15">
        <v>4</v>
      </c>
      <c r="O10" s="5">
        <f t="shared" si="2"/>
        <v>10</v>
      </c>
      <c r="P10" s="15">
        <v>1</v>
      </c>
      <c r="Q10" s="5">
        <f>HLOOKUP(P10,$C$76:$O$83,7)</f>
        <v>15</v>
      </c>
      <c r="R10" s="15">
        <v>2</v>
      </c>
      <c r="S10" s="5">
        <f t="shared" si="3"/>
        <v>16</v>
      </c>
      <c r="T10" s="15">
        <v>1</v>
      </c>
      <c r="U10" s="5">
        <f t="shared" ref="U10:U72" si="5">HLOOKUP(T10,$C$76:$O$84,8)</f>
        <v>18</v>
      </c>
      <c r="V10" s="15">
        <v>1</v>
      </c>
      <c r="W10" s="5">
        <f>HLOOKUP(V10,$C$76:$O$84,9)</f>
        <v>16</v>
      </c>
      <c r="Z10" s="11" t="s">
        <v>0</v>
      </c>
    </row>
    <row r="11" spans="1:26">
      <c r="D11" s="15"/>
      <c r="E11" s="5">
        <f>HLOOKUP(D11,$C$76:$O$83,6)</f>
        <v>0</v>
      </c>
      <c r="F11" s="15"/>
      <c r="G11" s="5">
        <f t="shared" si="0"/>
        <v>0</v>
      </c>
      <c r="H11" s="15"/>
      <c r="I11" s="5">
        <f t="shared" si="1"/>
        <v>0</v>
      </c>
      <c r="J11" s="15">
        <v>4</v>
      </c>
      <c r="K11" s="5">
        <f>HLOOKUP(J11,$C$76:$O$83,6)</f>
        <v>9</v>
      </c>
      <c r="L11" s="15"/>
      <c r="M11" s="5">
        <f>HLOOKUP(L11,$C$76:$O$83,6)</f>
        <v>0</v>
      </c>
      <c r="N11" s="15">
        <v>5</v>
      </c>
      <c r="O11" s="5">
        <f t="shared" si="2"/>
        <v>9</v>
      </c>
      <c r="P11" s="15"/>
      <c r="Q11" s="5">
        <f>HLOOKUP(P11,$C$76:$O$83,7)</f>
        <v>0</v>
      </c>
      <c r="R11" s="15">
        <v>9</v>
      </c>
      <c r="S11" s="5">
        <f t="shared" si="3"/>
        <v>8</v>
      </c>
      <c r="T11" s="15">
        <v>2</v>
      </c>
      <c r="U11" s="5">
        <f t="shared" si="5"/>
        <v>16</v>
      </c>
      <c r="V11" s="15"/>
      <c r="W11" s="5">
        <f>HLOOKUP(V11,$C$76:$O$84,9)</f>
        <v>0</v>
      </c>
      <c r="Z11" s="11">
        <f>(G10+I10+K10+M10+M11+O10+O11+Q10+Q11+S10+S11+W10+W11+G11+I11+K11+E10+E11+U10+U11+O12)</f>
        <v>177</v>
      </c>
    </row>
    <row r="12" spans="1:26">
      <c r="D12" s="15"/>
      <c r="F12" s="15"/>
      <c r="H12" s="15"/>
      <c r="J12" s="15"/>
      <c r="K12" s="14"/>
      <c r="L12" s="15"/>
      <c r="M12" s="14"/>
      <c r="N12" s="15">
        <v>7</v>
      </c>
      <c r="O12" s="5">
        <f t="shared" si="2"/>
        <v>7</v>
      </c>
      <c r="P12" s="15"/>
      <c r="Q12" s="14"/>
      <c r="R12" s="15"/>
      <c r="T12" s="15"/>
      <c r="V12" s="15"/>
      <c r="Z12" s="11"/>
    </row>
    <row r="13" spans="1:26">
      <c r="B13" s="3" t="s">
        <v>36</v>
      </c>
      <c r="D13" s="15"/>
      <c r="E13" s="5">
        <f>HLOOKUP(D13,$C$76:$O$83,6)</f>
        <v>0</v>
      </c>
      <c r="F13" s="15"/>
      <c r="G13" s="5">
        <f t="shared" si="0"/>
        <v>0</v>
      </c>
      <c r="H13" s="15"/>
      <c r="I13" s="5">
        <f t="shared" si="1"/>
        <v>0</v>
      </c>
      <c r="J13" s="15">
        <v>11</v>
      </c>
      <c r="K13" s="5">
        <f>HLOOKUP(J13,$C$76:$O$83,6)</f>
        <v>2</v>
      </c>
      <c r="L13" s="15"/>
      <c r="M13" s="5">
        <f>HLOOKUP(L13,$C$76:$O$83,6)</f>
        <v>0</v>
      </c>
      <c r="N13" s="15">
        <v>12</v>
      </c>
      <c r="O13" s="5">
        <f t="shared" si="2"/>
        <v>2</v>
      </c>
      <c r="P13" s="15"/>
      <c r="Q13" s="5">
        <f>HLOOKUP(P13,$C$76:$O$83,7)</f>
        <v>0</v>
      </c>
      <c r="R13" s="15">
        <v>7</v>
      </c>
      <c r="S13" s="5">
        <f t="shared" si="3"/>
        <v>10</v>
      </c>
      <c r="T13" s="15"/>
      <c r="U13" s="5">
        <f t="shared" ref="U13:U74" si="6">HLOOKUP(T13,$C$76:$O$84,8)</f>
        <v>0</v>
      </c>
      <c r="V13" s="15">
        <v>6</v>
      </c>
      <c r="W13" s="5">
        <f t="shared" ref="W13:W14" si="7">HLOOKUP(V13,$C$76:$O$84,9)</f>
        <v>9</v>
      </c>
      <c r="Z13" s="11" t="s">
        <v>0</v>
      </c>
    </row>
    <row r="14" spans="1:26">
      <c r="D14" s="15"/>
      <c r="E14" s="5">
        <f>HLOOKUP(D14,$C$76:$O$83,6)</f>
        <v>0</v>
      </c>
      <c r="F14" s="15"/>
      <c r="G14" s="5">
        <f t="shared" si="0"/>
        <v>0</v>
      </c>
      <c r="H14" s="15"/>
      <c r="I14" s="5">
        <f t="shared" si="1"/>
        <v>0</v>
      </c>
      <c r="J14" s="15">
        <v>12</v>
      </c>
      <c r="K14" s="5">
        <f>HLOOKUP(J14,$C$76:$O$83,6)</f>
        <v>1</v>
      </c>
      <c r="L14" s="15"/>
      <c r="M14" s="5">
        <f>HLOOKUP(L14,$C$76:$O$83,6)</f>
        <v>0</v>
      </c>
      <c r="N14" s="15"/>
      <c r="O14" s="5">
        <f t="shared" si="2"/>
        <v>0</v>
      </c>
      <c r="P14" s="15"/>
      <c r="Q14" s="5">
        <f>HLOOKUP(P14,$C$76:$O$83,7)</f>
        <v>0</v>
      </c>
      <c r="R14" s="15"/>
      <c r="S14" s="5">
        <f t="shared" si="3"/>
        <v>0</v>
      </c>
      <c r="T14" s="15"/>
      <c r="U14" s="5">
        <f t="shared" si="6"/>
        <v>0</v>
      </c>
      <c r="V14" s="15"/>
      <c r="W14" s="5">
        <f t="shared" si="7"/>
        <v>0</v>
      </c>
      <c r="Z14" s="11">
        <f>(G13+I13+K13+M13+M14+O13+O14+Q13+Q14+S13+S14+W13+W14+G14+I14+K14+E13+E14+U13+U14)</f>
        <v>24</v>
      </c>
    </row>
    <row r="15" spans="1:26">
      <c r="D15" s="15"/>
      <c r="F15" s="15"/>
      <c r="H15" s="15"/>
      <c r="J15" s="15"/>
      <c r="L15" s="15"/>
      <c r="N15" s="15"/>
      <c r="P15" s="15"/>
      <c r="R15" s="15"/>
      <c r="T15" s="15"/>
      <c r="V15" s="15"/>
      <c r="Z15" s="11"/>
    </row>
    <row r="16" spans="1:26">
      <c r="B16" s="3" t="s">
        <v>38</v>
      </c>
      <c r="D16" s="15"/>
      <c r="E16" s="5">
        <f>HLOOKUP(D16,$C$76:$O$83,6)</f>
        <v>0</v>
      </c>
      <c r="F16" s="15">
        <v>2</v>
      </c>
      <c r="G16" s="5">
        <f t="shared" si="0"/>
        <v>13</v>
      </c>
      <c r="H16" s="15"/>
      <c r="I16" s="5">
        <f t="shared" si="1"/>
        <v>0</v>
      </c>
      <c r="J16" s="15"/>
      <c r="K16" s="5">
        <f>HLOOKUP(J16,$C$76:$O$83,6)</f>
        <v>0</v>
      </c>
      <c r="L16" s="15">
        <v>5</v>
      </c>
      <c r="M16" s="5">
        <f>HLOOKUP(L16,$C$76:$O$83,6)</f>
        <v>8</v>
      </c>
      <c r="N16" s="15"/>
      <c r="O16" s="5">
        <f t="shared" si="2"/>
        <v>0</v>
      </c>
      <c r="P16" s="15"/>
      <c r="Q16" s="5">
        <f>HLOOKUP(P16,$C$76:$O$83,7)</f>
        <v>0</v>
      </c>
      <c r="R16" s="15"/>
      <c r="S16" s="5">
        <f t="shared" si="3"/>
        <v>0</v>
      </c>
      <c r="T16" s="15"/>
      <c r="U16" s="5">
        <f t="shared" ref="U16:U74" si="8">HLOOKUP(T16,$C$76:$O$84,8)</f>
        <v>0</v>
      </c>
      <c r="V16" s="15"/>
      <c r="W16" s="5">
        <f t="shared" ref="W16:W38" si="9">HLOOKUP(V16,$C$76:$O$84,9)</f>
        <v>0</v>
      </c>
      <c r="Z16" s="11" t="s">
        <v>0</v>
      </c>
    </row>
    <row r="17" spans="1:30">
      <c r="D17" s="15"/>
      <c r="E17" s="5">
        <f>HLOOKUP(D17,$C$76:$O$83,6)</f>
        <v>0</v>
      </c>
      <c r="F17" s="15"/>
      <c r="G17" s="5">
        <f t="shared" si="0"/>
        <v>0</v>
      </c>
      <c r="H17" s="15"/>
      <c r="I17" s="5">
        <f t="shared" si="1"/>
        <v>0</v>
      </c>
      <c r="J17" s="15"/>
      <c r="K17" s="5">
        <f>HLOOKUP(J17,$C$76:$O$83,6)</f>
        <v>0</v>
      </c>
      <c r="L17" s="15"/>
      <c r="M17" s="5">
        <f>HLOOKUP(L17,$C$76:$O$83,6)</f>
        <v>0</v>
      </c>
      <c r="N17" s="15"/>
      <c r="O17" s="5">
        <f t="shared" si="2"/>
        <v>0</v>
      </c>
      <c r="P17" s="15"/>
      <c r="Q17" s="5">
        <f>HLOOKUP(P17,$C$76:$O$83,7)</f>
        <v>0</v>
      </c>
      <c r="R17" s="15"/>
      <c r="S17" s="5">
        <f t="shared" si="3"/>
        <v>0</v>
      </c>
      <c r="T17" s="15"/>
      <c r="U17" s="5">
        <f t="shared" si="8"/>
        <v>0</v>
      </c>
      <c r="V17" s="15"/>
      <c r="W17" s="5">
        <f t="shared" si="9"/>
        <v>0</v>
      </c>
      <c r="Z17" s="11">
        <f>(G16+I16+K16+M16+M17+O16+O17+Q16+Q17+S16+S17+W16+W17+G17+I17+K17+E16+E17+U16+U17)</f>
        <v>21</v>
      </c>
    </row>
    <row r="18" spans="1:30">
      <c r="D18" s="15"/>
      <c r="F18" s="15"/>
      <c r="H18" s="15"/>
      <c r="J18" s="15"/>
      <c r="L18" s="15"/>
      <c r="N18" s="15"/>
      <c r="P18" s="15"/>
      <c r="R18" s="15"/>
      <c r="T18" s="15"/>
      <c r="V18" s="15"/>
      <c r="Z18" s="11"/>
    </row>
    <row r="19" spans="1:30">
      <c r="B19" s="3" t="s">
        <v>45</v>
      </c>
      <c r="D19" s="15">
        <v>2</v>
      </c>
      <c r="E19" s="5">
        <f>HLOOKUP(D19,$C$76:$O$83,6)</f>
        <v>12</v>
      </c>
      <c r="F19" s="15"/>
      <c r="G19" s="5">
        <f t="shared" si="0"/>
        <v>0</v>
      </c>
      <c r="H19" s="15"/>
      <c r="I19" s="5">
        <f t="shared" si="1"/>
        <v>0</v>
      </c>
      <c r="J19" s="15">
        <v>1</v>
      </c>
      <c r="K19" s="5">
        <f>HLOOKUP(J19,$C$76:$O$83,6)</f>
        <v>14</v>
      </c>
      <c r="L19" s="15">
        <v>3</v>
      </c>
      <c r="M19" s="5">
        <f>HLOOKUP(L19,$C$76:$O$83,6)</f>
        <v>10</v>
      </c>
      <c r="N19" s="15">
        <v>1</v>
      </c>
      <c r="O19" s="5">
        <f t="shared" si="2"/>
        <v>15</v>
      </c>
      <c r="P19" s="15">
        <v>3</v>
      </c>
      <c r="Q19" s="5">
        <f>HLOOKUP(P19,$C$76:$O$83,7)</f>
        <v>11</v>
      </c>
      <c r="R19" s="15">
        <v>1</v>
      </c>
      <c r="S19" s="5">
        <f t="shared" si="3"/>
        <v>18</v>
      </c>
      <c r="T19" s="15"/>
      <c r="U19" s="5">
        <f t="shared" ref="U19:U74" si="10">HLOOKUP(T19,$C$76:$O$84,8)</f>
        <v>0</v>
      </c>
      <c r="V19" s="15">
        <v>2</v>
      </c>
      <c r="W19" s="5">
        <f t="shared" si="9"/>
        <v>14</v>
      </c>
      <c r="Z19" s="11" t="s">
        <v>0</v>
      </c>
    </row>
    <row r="20" spans="1:30">
      <c r="D20" s="15"/>
      <c r="E20" s="5">
        <f>HLOOKUP(D20,$C$76:$O$83,6)</f>
        <v>0</v>
      </c>
      <c r="F20" s="15"/>
      <c r="G20" s="5">
        <f t="shared" si="0"/>
        <v>0</v>
      </c>
      <c r="H20" s="15"/>
      <c r="I20" s="5">
        <f t="shared" si="1"/>
        <v>0</v>
      </c>
      <c r="J20" s="15">
        <v>5</v>
      </c>
      <c r="K20" s="5">
        <f>HLOOKUP(J20,$C$76:$O$83,6)</f>
        <v>8</v>
      </c>
      <c r="L20" s="15">
        <v>4</v>
      </c>
      <c r="M20" s="5">
        <f>HLOOKUP(L20,$C$76:$O$83,6)</f>
        <v>9</v>
      </c>
      <c r="N20" s="15">
        <v>3</v>
      </c>
      <c r="O20" s="5">
        <f t="shared" si="2"/>
        <v>11</v>
      </c>
      <c r="P20" s="15"/>
      <c r="Q20" s="5">
        <f>HLOOKUP(P20,$C$76:$O$83,7)</f>
        <v>0</v>
      </c>
      <c r="R20" s="15">
        <v>6</v>
      </c>
      <c r="S20" s="5">
        <f t="shared" si="3"/>
        <v>11</v>
      </c>
      <c r="T20" s="15"/>
      <c r="U20" s="5">
        <f t="shared" si="10"/>
        <v>0</v>
      </c>
      <c r="V20" s="15">
        <v>4</v>
      </c>
      <c r="W20" s="5">
        <f t="shared" si="9"/>
        <v>11</v>
      </c>
      <c r="Z20" s="11">
        <f>(G19+I19+K19+M19+M20+O19+O20+Q19+Q20+S19+S20+W19+W20+G20+I20+K20+E19+E20+U19+U20+O21)</f>
        <v>152</v>
      </c>
    </row>
    <row r="21" spans="1:30">
      <c r="D21" s="15"/>
      <c r="F21" s="15"/>
      <c r="H21" s="15"/>
      <c r="J21" s="15"/>
      <c r="L21" s="15"/>
      <c r="N21" s="15">
        <v>6</v>
      </c>
      <c r="O21" s="5">
        <f t="shared" si="2"/>
        <v>8</v>
      </c>
      <c r="P21" s="15"/>
      <c r="R21" s="15"/>
      <c r="T21" s="15"/>
      <c r="V21" s="15"/>
      <c r="Z21" s="11"/>
    </row>
    <row r="22" spans="1:30">
      <c r="B22" s="3" t="s">
        <v>47</v>
      </c>
      <c r="D22" s="15"/>
      <c r="E22" s="5">
        <f t="shared" ref="E22:G32" si="11">HLOOKUP(D22,$C$76:$O$83,6)</f>
        <v>0</v>
      </c>
      <c r="F22" s="15"/>
      <c r="G22" s="5">
        <f t="shared" si="0"/>
        <v>0</v>
      </c>
      <c r="H22" s="15"/>
      <c r="I22" s="5">
        <f t="shared" si="1"/>
        <v>0</v>
      </c>
      <c r="J22" s="15">
        <v>7</v>
      </c>
      <c r="K22" s="5">
        <f>HLOOKUP(J22,$C$76:$O$83,6)</f>
        <v>6</v>
      </c>
      <c r="L22" s="15"/>
      <c r="M22" s="5">
        <f>HLOOKUP(L22,$C$76:$O$83,6)</f>
        <v>0</v>
      </c>
      <c r="N22" s="15">
        <v>8</v>
      </c>
      <c r="O22" s="5">
        <f t="shared" si="2"/>
        <v>6</v>
      </c>
      <c r="P22" s="15"/>
      <c r="Q22" s="5">
        <f>HLOOKUP(P22,$C$76:$O$83,7)</f>
        <v>0</v>
      </c>
      <c r="R22" s="15">
        <v>5</v>
      </c>
      <c r="S22" s="5">
        <f t="shared" si="3"/>
        <v>12</v>
      </c>
      <c r="T22" s="15"/>
      <c r="U22" s="5">
        <f t="shared" ref="U22:U74" si="12">HLOOKUP(T22,$C$76:$O$84,8)</f>
        <v>0</v>
      </c>
      <c r="V22" s="15"/>
      <c r="W22" s="5">
        <f t="shared" si="9"/>
        <v>0</v>
      </c>
      <c r="Z22" s="11" t="s">
        <v>0</v>
      </c>
    </row>
    <row r="23" spans="1:30">
      <c r="D23" s="15"/>
      <c r="E23" s="5">
        <f t="shared" si="11"/>
        <v>0</v>
      </c>
      <c r="F23" s="15"/>
      <c r="G23" s="5">
        <f t="shared" si="0"/>
        <v>0</v>
      </c>
      <c r="H23" s="15"/>
      <c r="I23" s="5">
        <f t="shared" si="1"/>
        <v>0</v>
      </c>
      <c r="J23" s="15">
        <v>9</v>
      </c>
      <c r="K23" s="5">
        <f>HLOOKUP(J23,$C$76:$O$83,6)</f>
        <v>4</v>
      </c>
      <c r="L23" s="15"/>
      <c r="M23" s="5">
        <f>HLOOKUP(L23,$C$76:$O$83,6)</f>
        <v>0</v>
      </c>
      <c r="N23" s="15"/>
      <c r="O23" s="5">
        <f t="shared" si="2"/>
        <v>0</v>
      </c>
      <c r="P23" s="15"/>
      <c r="Q23" s="5">
        <f>HLOOKUP(P23,$C$76:$O$83,7)</f>
        <v>0</v>
      </c>
      <c r="R23" s="15"/>
      <c r="S23" s="5">
        <f t="shared" si="3"/>
        <v>0</v>
      </c>
      <c r="T23" s="15"/>
      <c r="U23" s="5">
        <f t="shared" si="12"/>
        <v>0</v>
      </c>
      <c r="V23" s="15"/>
      <c r="W23" s="5">
        <f t="shared" si="9"/>
        <v>0</v>
      </c>
      <c r="Z23" s="11">
        <f>(E22+G22+I22+K22+M22+M23+O22+O23+Q22+Q23+S22+S23+W22+W23+K23+I23+G23+E23+U22+U23)</f>
        <v>28</v>
      </c>
      <c r="AD23" s="18"/>
    </row>
    <row r="24" spans="1:30">
      <c r="D24" s="15"/>
      <c r="F24" s="15"/>
      <c r="H24" s="15"/>
      <c r="J24" s="15"/>
      <c r="L24" s="15"/>
      <c r="N24" s="15"/>
      <c r="P24" s="15"/>
      <c r="R24" s="15"/>
      <c r="T24" s="15"/>
      <c r="V24" s="15"/>
      <c r="X24" s="14"/>
      <c r="Z24" s="11"/>
    </row>
    <row r="25" spans="1:30">
      <c r="B25" s="3" t="s">
        <v>48</v>
      </c>
      <c r="D25" s="15"/>
      <c r="E25" s="5">
        <f t="shared" si="11"/>
        <v>0</v>
      </c>
      <c r="F25" s="15"/>
      <c r="G25" s="5">
        <f t="shared" si="0"/>
        <v>0</v>
      </c>
      <c r="H25" s="15"/>
      <c r="I25" s="5">
        <f t="shared" si="1"/>
        <v>0</v>
      </c>
      <c r="J25" s="15">
        <v>10</v>
      </c>
      <c r="K25" s="5">
        <f>HLOOKUP(J25,$C$76:$O$83,6)</f>
        <v>3</v>
      </c>
      <c r="L25" s="15"/>
      <c r="M25" s="5">
        <f>HLOOKUP(L25,$C$76:$O$83,6)</f>
        <v>0</v>
      </c>
      <c r="N25" s="15">
        <v>11</v>
      </c>
      <c r="O25" s="5">
        <f t="shared" si="2"/>
        <v>3</v>
      </c>
      <c r="P25" s="15"/>
      <c r="Q25" s="5">
        <f>HLOOKUP(P25,$C$76:$O$83,7)</f>
        <v>0</v>
      </c>
      <c r="R25" s="15"/>
      <c r="S25" s="5">
        <f t="shared" si="3"/>
        <v>0</v>
      </c>
      <c r="T25" s="15"/>
      <c r="U25" s="5">
        <f t="shared" ref="U25:U74" si="13">HLOOKUP(T25,$C$76:$O$84,8)</f>
        <v>0</v>
      </c>
      <c r="V25" s="15">
        <v>5</v>
      </c>
      <c r="W25" s="5">
        <f t="shared" si="9"/>
        <v>10</v>
      </c>
      <c r="Z25" s="11" t="s">
        <v>0</v>
      </c>
    </row>
    <row r="26" spans="1:30">
      <c r="D26" s="15"/>
      <c r="E26" s="5">
        <f t="shared" si="11"/>
        <v>0</v>
      </c>
      <c r="F26" s="15"/>
      <c r="G26" s="5">
        <f t="shared" si="0"/>
        <v>0</v>
      </c>
      <c r="H26" s="15"/>
      <c r="I26" s="5">
        <f t="shared" si="1"/>
        <v>0</v>
      </c>
      <c r="J26" s="15"/>
      <c r="K26" s="5">
        <f>HLOOKUP(J26,$C$76:$O$83,6)</f>
        <v>0</v>
      </c>
      <c r="L26" s="15"/>
      <c r="M26" s="5">
        <f>HLOOKUP(L26,$C$76:$O$83,6)</f>
        <v>0</v>
      </c>
      <c r="N26" s="15"/>
      <c r="O26" s="5">
        <f t="shared" si="2"/>
        <v>0</v>
      </c>
      <c r="P26" s="15"/>
      <c r="Q26" s="5">
        <f>HLOOKUP(P26,$C$76:$O$83,7)</f>
        <v>0</v>
      </c>
      <c r="R26" s="15"/>
      <c r="S26" s="5">
        <f t="shared" si="3"/>
        <v>0</v>
      </c>
      <c r="T26" s="15"/>
      <c r="U26" s="5">
        <f t="shared" si="13"/>
        <v>0</v>
      </c>
      <c r="V26" s="15"/>
      <c r="W26" s="5">
        <f t="shared" si="9"/>
        <v>0</v>
      </c>
      <c r="Z26" s="11">
        <f>(E25+G25+I25+K25+M25+M26+O25+O26+Q25+Q26+S25+S26+W25+W26+K26+I26+G26+E26+U25+U26)</f>
        <v>16</v>
      </c>
    </row>
    <row r="27" spans="1:30" s="18" customFormat="1">
      <c r="A27" s="1"/>
      <c r="B27" s="3"/>
      <c r="C27" s="39"/>
      <c r="D27" s="14"/>
      <c r="E27" s="5"/>
      <c r="F27" s="14"/>
      <c r="G27" s="5"/>
      <c r="H27" s="14"/>
      <c r="I27" s="5"/>
      <c r="J27" s="14"/>
      <c r="K27" s="14"/>
      <c r="L27" s="14"/>
      <c r="M27" s="14"/>
      <c r="N27" s="14"/>
      <c r="O27" s="5"/>
      <c r="P27" s="14"/>
      <c r="Q27" s="14"/>
      <c r="R27" s="14"/>
      <c r="S27" s="5"/>
      <c r="T27" s="14"/>
      <c r="U27" s="5"/>
      <c r="V27" s="14"/>
      <c r="W27" s="5"/>
      <c r="X27" s="14"/>
      <c r="Y27" s="16"/>
      <c r="Z27" s="17"/>
    </row>
    <row r="28" spans="1:30">
      <c r="B28" s="3" t="s">
        <v>49</v>
      </c>
      <c r="D28" s="15">
        <v>3</v>
      </c>
      <c r="E28" s="5">
        <f t="shared" si="11"/>
        <v>10</v>
      </c>
      <c r="F28" s="15">
        <v>3</v>
      </c>
      <c r="G28" s="5">
        <f t="shared" si="0"/>
        <v>11</v>
      </c>
      <c r="H28" s="15"/>
      <c r="I28" s="5">
        <f t="shared" si="1"/>
        <v>0</v>
      </c>
      <c r="J28" s="15"/>
      <c r="K28" s="5">
        <f>HLOOKUP(J28,$C$76:$O$83,6)</f>
        <v>0</v>
      </c>
      <c r="L28" s="15">
        <v>5</v>
      </c>
      <c r="M28" s="5">
        <f>HLOOKUP(L28,$C$76:$O$83,6)</f>
        <v>8</v>
      </c>
      <c r="N28" s="15"/>
      <c r="O28" s="5">
        <f t="shared" si="2"/>
        <v>0</v>
      </c>
      <c r="P28" s="15">
        <v>5</v>
      </c>
      <c r="Q28" s="5">
        <f>HLOOKUP(P28,$C$76:$O$83,7)</f>
        <v>9</v>
      </c>
      <c r="R28" s="15"/>
      <c r="S28" s="5">
        <f t="shared" si="3"/>
        <v>0</v>
      </c>
      <c r="T28" s="15"/>
      <c r="U28" s="5">
        <f t="shared" ref="U28:U74" si="14">HLOOKUP(T28,$C$76:$O$84,8)</f>
        <v>0</v>
      </c>
      <c r="V28" s="15"/>
      <c r="W28" s="5">
        <f t="shared" si="9"/>
        <v>0</v>
      </c>
      <c r="Z28" s="11" t="s">
        <v>0</v>
      </c>
    </row>
    <row r="29" spans="1:30">
      <c r="E29" s="5">
        <f t="shared" si="11"/>
        <v>0</v>
      </c>
      <c r="G29" s="5">
        <f t="shared" si="0"/>
        <v>0</v>
      </c>
      <c r="I29" s="5">
        <f t="shared" si="1"/>
        <v>0</v>
      </c>
      <c r="K29" s="5">
        <f>HLOOKUP(J29,$C$76:$O$83,6)</f>
        <v>0</v>
      </c>
      <c r="M29" s="5">
        <f>HLOOKUP(L29,$C$76:$O$83,6)</f>
        <v>0</v>
      </c>
      <c r="O29" s="5">
        <f t="shared" si="2"/>
        <v>0</v>
      </c>
      <c r="Q29" s="5">
        <f>HLOOKUP(P29,$C$76:$O$83,7)</f>
        <v>0</v>
      </c>
      <c r="S29" s="5">
        <f t="shared" si="3"/>
        <v>0</v>
      </c>
      <c r="U29" s="5">
        <f t="shared" si="14"/>
        <v>0</v>
      </c>
      <c r="W29" s="5">
        <f t="shared" si="9"/>
        <v>0</v>
      </c>
      <c r="Z29" s="11">
        <f>(E28+G28+I28+K28+M28+M29+O28+O29+Q28+Q29+S28+S29+W28+W29+K29+I29+G29+E29+U28+U29)</f>
        <v>38</v>
      </c>
    </row>
    <row r="30" spans="1:30">
      <c r="K30" s="14"/>
      <c r="M30" s="14"/>
      <c r="Q30" s="14"/>
      <c r="Z30" s="11"/>
    </row>
    <row r="31" spans="1:30">
      <c r="B31" s="3" t="s">
        <v>50</v>
      </c>
      <c r="E31" s="5">
        <f t="shared" si="11"/>
        <v>0</v>
      </c>
      <c r="G31" s="5">
        <f t="shared" si="0"/>
        <v>0</v>
      </c>
      <c r="I31" s="5">
        <f t="shared" si="1"/>
        <v>0</v>
      </c>
      <c r="K31" s="5">
        <f>HLOOKUP(J31,$C$76:$O$83,6)</f>
        <v>0</v>
      </c>
      <c r="L31" s="5">
        <v>7</v>
      </c>
      <c r="M31" s="5">
        <f>HLOOKUP(L31,$C$76:$O$83,6)</f>
        <v>6</v>
      </c>
      <c r="O31" s="5">
        <f t="shared" si="2"/>
        <v>0</v>
      </c>
      <c r="Q31" s="5">
        <f>HLOOKUP(P31,$C$76:$O$83,7)</f>
        <v>0</v>
      </c>
      <c r="S31" s="5">
        <f t="shared" si="3"/>
        <v>0</v>
      </c>
      <c r="T31" s="5">
        <v>3</v>
      </c>
      <c r="U31" s="5">
        <f t="shared" ref="U31:U74" si="15">HLOOKUP(T31,$C$76:$O$84,8)</f>
        <v>14</v>
      </c>
      <c r="V31" s="5">
        <v>8</v>
      </c>
      <c r="W31" s="5">
        <f t="shared" si="9"/>
        <v>7</v>
      </c>
      <c r="Z31" s="11" t="s">
        <v>0</v>
      </c>
    </row>
    <row r="32" spans="1:30">
      <c r="E32" s="5">
        <f t="shared" si="11"/>
        <v>0</v>
      </c>
      <c r="G32" s="5">
        <f t="shared" si="11"/>
        <v>0</v>
      </c>
      <c r="I32" s="5">
        <f t="shared" si="1"/>
        <v>0</v>
      </c>
      <c r="K32" s="5">
        <f>HLOOKUP(J32,$C$76:$O$83,6)</f>
        <v>0</v>
      </c>
      <c r="M32" s="5">
        <f>HLOOKUP(L32,$C$76:$O$83,6)</f>
        <v>0</v>
      </c>
      <c r="O32" s="5">
        <f t="shared" si="2"/>
        <v>0</v>
      </c>
      <c r="Q32" s="5">
        <f>HLOOKUP(P32,$C$76:$O$83,7)</f>
        <v>0</v>
      </c>
      <c r="S32" s="5">
        <f t="shared" si="3"/>
        <v>0</v>
      </c>
      <c r="U32" s="5">
        <f t="shared" si="15"/>
        <v>0</v>
      </c>
      <c r="W32" s="5">
        <f t="shared" si="9"/>
        <v>0</v>
      </c>
      <c r="Z32" s="11">
        <f>(E31+G31+I31+K31+M31+M32+O31+O32+Q31+Q32+S31+S32+W31+W32+K32+I32+G32+E32+U31+U32)</f>
        <v>27</v>
      </c>
    </row>
    <row r="33" spans="1:26">
      <c r="K33" s="14"/>
      <c r="M33" s="14"/>
      <c r="O33" s="14"/>
      <c r="Q33" s="14"/>
      <c r="Z33" s="11"/>
    </row>
    <row r="34" spans="1:26">
      <c r="B34" s="3" t="s">
        <v>56</v>
      </c>
      <c r="E34" s="5">
        <f t="shared" ref="E34" si="16">HLOOKUP(D34,$C$76:$O$83,6)</f>
        <v>0</v>
      </c>
      <c r="G34" s="5">
        <f t="shared" ref="G34" si="17">HLOOKUP(F34,$C$76:$O$83,6)</f>
        <v>0</v>
      </c>
      <c r="I34" s="5">
        <f t="shared" si="1"/>
        <v>0</v>
      </c>
      <c r="K34" s="5">
        <f>HLOOKUP(J34,$C$76:$O$83,6)</f>
        <v>0</v>
      </c>
      <c r="M34" s="5">
        <f>HLOOKUP(L34,$C$76:$O$83,6)</f>
        <v>0</v>
      </c>
      <c r="O34" s="5">
        <f>HLOOKUP(N34,$C$76:$O$83,7)</f>
        <v>0</v>
      </c>
      <c r="Q34" s="5">
        <f>HLOOKUP(P34,$C$76:$O$83,7)</f>
        <v>0</v>
      </c>
      <c r="R34" s="5">
        <v>8</v>
      </c>
      <c r="S34" s="5">
        <f t="shared" si="3"/>
        <v>9</v>
      </c>
      <c r="U34" s="5">
        <f t="shared" ref="U34:U74" si="18">HLOOKUP(T34,$C$76:$O$84,8)</f>
        <v>0</v>
      </c>
      <c r="V34" s="5">
        <v>8</v>
      </c>
      <c r="W34" s="5">
        <f t="shared" si="9"/>
        <v>7</v>
      </c>
      <c r="Z34" s="11" t="s">
        <v>0</v>
      </c>
    </row>
    <row r="35" spans="1:26">
      <c r="E35" s="5">
        <f t="shared" ref="E35" si="19">HLOOKUP(D35,$C$76:$O$83,6)</f>
        <v>0</v>
      </c>
      <c r="G35" s="5">
        <f t="shared" si="0"/>
        <v>0</v>
      </c>
      <c r="I35" s="5">
        <f t="shared" si="1"/>
        <v>0</v>
      </c>
      <c r="K35" s="5">
        <f>HLOOKUP(J35,$C$76:$O$83,6)</f>
        <v>0</v>
      </c>
      <c r="M35" s="5">
        <f>HLOOKUP(L35,$C$76:$O$83,6)</f>
        <v>0</v>
      </c>
      <c r="O35" s="5">
        <f>HLOOKUP(N35,$C$76:$O$83,7)</f>
        <v>0</v>
      </c>
      <c r="Q35" s="5">
        <f>HLOOKUP(P35,$C$76:$O$83,7)</f>
        <v>0</v>
      </c>
      <c r="S35" s="5">
        <f t="shared" si="3"/>
        <v>0</v>
      </c>
      <c r="U35" s="5">
        <f t="shared" si="18"/>
        <v>0</v>
      </c>
      <c r="W35" s="5">
        <f t="shared" si="9"/>
        <v>0</v>
      </c>
      <c r="Z35" s="11">
        <f>(E34+G34+I34+K34+M34+M35+O34+O35+Q34+Q35+S34+S35)</f>
        <v>9</v>
      </c>
    </row>
    <row r="36" spans="1:26">
      <c r="D36" s="12"/>
      <c r="F36" s="12"/>
      <c r="H36" s="12"/>
      <c r="J36" s="12"/>
      <c r="K36" s="14"/>
      <c r="L36" s="12"/>
      <c r="M36" s="14"/>
      <c r="N36" s="12"/>
      <c r="O36" s="14"/>
      <c r="P36" s="12"/>
      <c r="Q36" s="14"/>
      <c r="R36" s="12"/>
      <c r="T36" s="12"/>
      <c r="V36" s="12"/>
      <c r="Z36" s="11"/>
    </row>
    <row r="37" spans="1:26">
      <c r="B37" s="3" t="s">
        <v>57</v>
      </c>
      <c r="D37" s="12"/>
      <c r="E37" s="5">
        <f t="shared" ref="E37" si="20">HLOOKUP(D37,$C$76:$O$83,6)</f>
        <v>0</v>
      </c>
      <c r="F37" s="12"/>
      <c r="G37" s="5">
        <f t="shared" si="0"/>
        <v>0</v>
      </c>
      <c r="H37" s="12"/>
      <c r="I37" s="5">
        <f t="shared" si="1"/>
        <v>0</v>
      </c>
      <c r="J37" s="12"/>
      <c r="K37" s="5">
        <f>HLOOKUP(J37,$C$76:$O$83,6)</f>
        <v>0</v>
      </c>
      <c r="L37" s="12"/>
      <c r="M37" s="5">
        <f>HLOOKUP(L37,$C$76:$O$83,6)</f>
        <v>0</v>
      </c>
      <c r="N37" s="12"/>
      <c r="O37" s="5">
        <f>HLOOKUP(N37,$C$76:$O$83,7)</f>
        <v>0</v>
      </c>
      <c r="P37" s="12"/>
      <c r="Q37" s="5">
        <f>HLOOKUP(P37,$C$76:$O$83,7)</f>
        <v>0</v>
      </c>
      <c r="R37" s="12">
        <v>10</v>
      </c>
      <c r="S37" s="5">
        <f t="shared" si="3"/>
        <v>7</v>
      </c>
      <c r="T37" s="12"/>
      <c r="U37" s="5">
        <f t="shared" si="18"/>
        <v>0</v>
      </c>
      <c r="V37" s="12"/>
      <c r="W37" s="5">
        <f t="shared" si="9"/>
        <v>0</v>
      </c>
      <c r="Z37" s="11" t="s">
        <v>0</v>
      </c>
    </row>
    <row r="38" spans="1:26">
      <c r="D38" s="12"/>
      <c r="E38" s="5">
        <f t="shared" ref="E38" si="21">HLOOKUP(D38,$C$76:$O$83,6)</f>
        <v>0</v>
      </c>
      <c r="F38" s="12"/>
      <c r="G38" s="5">
        <f t="shared" si="0"/>
        <v>0</v>
      </c>
      <c r="H38" s="12"/>
      <c r="I38" s="5">
        <f t="shared" si="1"/>
        <v>0</v>
      </c>
      <c r="J38" s="12"/>
      <c r="K38" s="5">
        <f>HLOOKUP(J38,$C$76:$O$83,6)</f>
        <v>0</v>
      </c>
      <c r="L38" s="12"/>
      <c r="M38" s="5">
        <f>HLOOKUP(L38,$C$76:$O$83,6)</f>
        <v>0</v>
      </c>
      <c r="N38" s="12"/>
      <c r="O38" s="5">
        <f>HLOOKUP(N38,$C$76:$O$83,7)</f>
        <v>0</v>
      </c>
      <c r="P38" s="12"/>
      <c r="Q38" s="5">
        <f>HLOOKUP(P38,$C$76:$O$83,7)</f>
        <v>0</v>
      </c>
      <c r="R38" s="12"/>
      <c r="S38" s="5">
        <f t="shared" si="3"/>
        <v>0</v>
      </c>
      <c r="T38" s="12"/>
      <c r="U38" s="5">
        <f t="shared" si="18"/>
        <v>0</v>
      </c>
      <c r="V38" s="12"/>
      <c r="W38" s="5">
        <f t="shared" si="9"/>
        <v>0</v>
      </c>
      <c r="Z38" s="11">
        <f>(E37+G37+I37+K37+M37+M38+O37+O38+Q37+Q38+S37+S38)</f>
        <v>7</v>
      </c>
    </row>
    <row r="39" spans="1:26">
      <c r="D39" s="12"/>
      <c r="F39" s="12"/>
      <c r="H39" s="12"/>
      <c r="J39" s="12"/>
      <c r="L39" s="12"/>
      <c r="N39" s="12"/>
      <c r="P39" s="12"/>
      <c r="R39" s="12"/>
      <c r="T39" s="12"/>
      <c r="V39" s="12"/>
      <c r="Z39" s="11"/>
    </row>
    <row r="40" spans="1:26">
      <c r="B40" s="3" t="s">
        <v>58</v>
      </c>
      <c r="D40" s="12"/>
      <c r="F40" s="12"/>
      <c r="H40" s="12"/>
      <c r="J40" s="12"/>
      <c r="L40" s="12"/>
      <c r="M40" s="5">
        <f>HLOOKUP(L40,$C$76:$O$83,6)</f>
        <v>0</v>
      </c>
      <c r="N40" s="12"/>
      <c r="O40" s="5">
        <f>HLOOKUP(N40,$C$76:$O$83,7)</f>
        <v>0</v>
      </c>
      <c r="P40" s="12"/>
      <c r="Q40" s="5">
        <f>HLOOKUP(P40,$C$76:$O$83,8)</f>
        <v>0</v>
      </c>
      <c r="R40" s="12"/>
      <c r="S40" s="5">
        <f t="shared" si="3"/>
        <v>0</v>
      </c>
      <c r="T40" s="12"/>
      <c r="U40" s="5">
        <f t="shared" si="18"/>
        <v>0</v>
      </c>
      <c r="V40" s="12">
        <v>7</v>
      </c>
      <c r="W40" s="5">
        <f t="shared" ref="W40:W71" si="22">HLOOKUP(V40,$C$76:$O$84,9)</f>
        <v>8</v>
      </c>
      <c r="Z40" s="11" t="s">
        <v>0</v>
      </c>
    </row>
    <row r="41" spans="1:26">
      <c r="D41" s="12"/>
      <c r="F41" s="12"/>
      <c r="H41" s="12"/>
      <c r="J41" s="12"/>
      <c r="L41" s="12"/>
      <c r="M41" s="5">
        <f>HLOOKUP(L41,$C$76:$O$83,6)</f>
        <v>0</v>
      </c>
      <c r="N41" s="12"/>
      <c r="O41" s="5">
        <f>HLOOKUP(N41,$C$76:$O$83,7)</f>
        <v>0</v>
      </c>
      <c r="P41" s="12"/>
      <c r="Q41" s="5">
        <f>HLOOKUP(P41,$C$76:$O$83,8)</f>
        <v>0</v>
      </c>
      <c r="R41" s="12"/>
      <c r="S41" s="5">
        <f t="shared" si="3"/>
        <v>0</v>
      </c>
      <c r="T41" s="12"/>
      <c r="U41" s="5">
        <f t="shared" si="18"/>
        <v>0</v>
      </c>
      <c r="V41" s="12"/>
      <c r="W41" s="5">
        <f t="shared" si="22"/>
        <v>0</v>
      </c>
      <c r="Z41" s="11">
        <f>(E40+G40+I40+K40+M40+M41+O40+O41+Q40+Q41+S40+S41+W40+W41+U40+U41)</f>
        <v>8</v>
      </c>
    </row>
    <row r="42" spans="1:26">
      <c r="D42" s="12"/>
      <c r="F42" s="12"/>
      <c r="H42" s="12"/>
      <c r="J42" s="12"/>
      <c r="L42" s="12"/>
      <c r="M42" s="5" t="s">
        <v>0</v>
      </c>
      <c r="N42" s="12"/>
      <c r="P42" s="12"/>
      <c r="R42" s="12"/>
      <c r="S42" s="5">
        <f t="shared" si="3"/>
        <v>0</v>
      </c>
      <c r="T42" s="12"/>
      <c r="U42" s="5">
        <f t="shared" si="18"/>
        <v>0</v>
      </c>
      <c r="V42" s="12"/>
      <c r="W42" s="5">
        <f t="shared" si="22"/>
        <v>0</v>
      </c>
      <c r="Z42" s="11"/>
    </row>
    <row r="43" spans="1:26" hidden="1">
      <c r="A43" s="1" t="s">
        <v>24</v>
      </c>
      <c r="B43" s="3" t="s">
        <v>15</v>
      </c>
      <c r="D43" s="12"/>
      <c r="F43" s="12"/>
      <c r="H43" s="12"/>
      <c r="J43" s="12"/>
      <c r="L43" s="12"/>
      <c r="M43" s="5">
        <f>HLOOKUP(L43,$C$76:$O$83,6)</f>
        <v>0</v>
      </c>
      <c r="N43" s="12"/>
      <c r="O43" s="5">
        <f>HLOOKUP(N43,$C$76:$O$83,7)</f>
        <v>0</v>
      </c>
      <c r="P43" s="12"/>
      <c r="Q43" s="5">
        <f>HLOOKUP(P43,$C$76:$O$83,8)</f>
        <v>0</v>
      </c>
      <c r="R43" s="12"/>
      <c r="S43" s="5">
        <f t="shared" si="3"/>
        <v>0</v>
      </c>
      <c r="T43" s="12"/>
      <c r="U43" s="5">
        <f t="shared" si="18"/>
        <v>0</v>
      </c>
      <c r="V43" s="12"/>
      <c r="W43" s="5">
        <f t="shared" si="22"/>
        <v>0</v>
      </c>
      <c r="Z43" s="11" t="s">
        <v>0</v>
      </c>
    </row>
    <row r="44" spans="1:26" hidden="1">
      <c r="D44" s="12"/>
      <c r="F44" s="12"/>
      <c r="H44" s="12"/>
      <c r="J44" s="12"/>
      <c r="L44" s="12"/>
      <c r="M44" s="5">
        <f>HLOOKUP(L44,$C$76:$O$83,6)</f>
        <v>0</v>
      </c>
      <c r="N44" s="12"/>
      <c r="O44" s="5">
        <f>HLOOKUP(N44,$C$76:$O$83,7)</f>
        <v>0</v>
      </c>
      <c r="P44" s="12"/>
      <c r="Q44" s="5">
        <f>HLOOKUP(P44,$C$76:$O$83,8)</f>
        <v>0</v>
      </c>
      <c r="R44" s="12"/>
      <c r="S44" s="5">
        <f t="shared" si="3"/>
        <v>0</v>
      </c>
      <c r="T44" s="12"/>
      <c r="U44" s="5">
        <f t="shared" si="18"/>
        <v>0</v>
      </c>
      <c r="V44" s="12"/>
      <c r="W44" s="5">
        <f t="shared" si="22"/>
        <v>0</v>
      </c>
      <c r="Z44" s="11">
        <f>(E43+G43+I43+K43+M43+M44+O43+O44+Q43+Q44+S43+S44)</f>
        <v>0</v>
      </c>
    </row>
    <row r="45" spans="1:26" hidden="1">
      <c r="D45" s="12"/>
      <c r="F45" s="12"/>
      <c r="H45" s="12"/>
      <c r="J45" s="12"/>
      <c r="L45" s="12"/>
      <c r="N45" s="12"/>
      <c r="P45" s="12"/>
      <c r="R45" s="12"/>
      <c r="S45" s="5">
        <f t="shared" si="3"/>
        <v>0</v>
      </c>
      <c r="T45" s="12"/>
      <c r="U45" s="5">
        <f t="shared" si="18"/>
        <v>0</v>
      </c>
      <c r="V45" s="12"/>
      <c r="W45" s="5">
        <f t="shared" si="22"/>
        <v>0</v>
      </c>
      <c r="X45" s="14"/>
      <c r="Z45" s="11" t="s">
        <v>0</v>
      </c>
    </row>
    <row r="46" spans="1:26" hidden="1">
      <c r="A46" s="1" t="s">
        <v>31</v>
      </c>
      <c r="B46" s="3" t="s">
        <v>18</v>
      </c>
      <c r="D46" s="12"/>
      <c r="F46" s="12"/>
      <c r="H46" s="12"/>
      <c r="J46" s="12"/>
      <c r="L46" s="12"/>
      <c r="M46" s="5">
        <f>HLOOKUP(L46,$C$76:$O$83,6)</f>
        <v>0</v>
      </c>
      <c r="N46" s="12"/>
      <c r="O46" s="5">
        <f>HLOOKUP(N46,$C$76:$O$83,7)</f>
        <v>0</v>
      </c>
      <c r="P46" s="12"/>
      <c r="Q46" s="5">
        <f>HLOOKUP(P46,$C$76:$O$83,8)</f>
        <v>0</v>
      </c>
      <c r="R46" s="12"/>
      <c r="S46" s="5">
        <f t="shared" si="3"/>
        <v>0</v>
      </c>
      <c r="T46" s="12"/>
      <c r="U46" s="5">
        <f t="shared" si="18"/>
        <v>0</v>
      </c>
      <c r="V46" s="12"/>
      <c r="W46" s="5">
        <f t="shared" si="22"/>
        <v>0</v>
      </c>
      <c r="Z46" s="11" t="s">
        <v>0</v>
      </c>
    </row>
    <row r="47" spans="1:26" hidden="1">
      <c r="D47" s="12"/>
      <c r="F47" s="12"/>
      <c r="H47" s="12"/>
      <c r="J47" s="12"/>
      <c r="L47" s="12"/>
      <c r="M47" s="5">
        <f>HLOOKUP(L47,$C$76:$O$83,6)</f>
        <v>0</v>
      </c>
      <c r="N47" s="12"/>
      <c r="O47" s="5">
        <f>HLOOKUP(N47,$C$76:$O$83,7)</f>
        <v>0</v>
      </c>
      <c r="P47" s="12"/>
      <c r="Q47" s="5">
        <f>HLOOKUP(P47,$C$76:$O$83,8)</f>
        <v>0</v>
      </c>
      <c r="R47" s="12"/>
      <c r="S47" s="5">
        <f t="shared" si="3"/>
        <v>0</v>
      </c>
      <c r="T47" s="12"/>
      <c r="U47" s="5">
        <f t="shared" si="18"/>
        <v>0</v>
      </c>
      <c r="V47" s="12"/>
      <c r="W47" s="5">
        <f t="shared" si="22"/>
        <v>0</v>
      </c>
      <c r="Z47" s="11">
        <f>(E46+G46+I46+K46+M46+M47+O46+O47+Q46+Q47+S46+S47)</f>
        <v>0</v>
      </c>
    </row>
    <row r="48" spans="1:26" hidden="1">
      <c r="M48" s="14"/>
      <c r="O48" s="14"/>
      <c r="Q48" s="14"/>
      <c r="S48" s="5">
        <f t="shared" si="3"/>
        <v>0</v>
      </c>
      <c r="U48" s="5">
        <f t="shared" si="18"/>
        <v>0</v>
      </c>
      <c r="W48" s="5">
        <f t="shared" si="22"/>
        <v>0</v>
      </c>
      <c r="Z48" s="11"/>
    </row>
    <row r="49" spans="1:26" hidden="1">
      <c r="A49" s="1" t="s">
        <v>25</v>
      </c>
      <c r="B49" s="3" t="s">
        <v>14</v>
      </c>
      <c r="G49" s="14"/>
      <c r="I49" s="14"/>
      <c r="M49" s="5">
        <f>HLOOKUP(L49,$C$76:$O$83,6)</f>
        <v>0</v>
      </c>
      <c r="O49" s="5">
        <f>HLOOKUP(N49,$C$76:$O$83,7)</f>
        <v>0</v>
      </c>
      <c r="Q49" s="5">
        <f>HLOOKUP(P49,$C$76:$O$83,8)</f>
        <v>0</v>
      </c>
      <c r="S49" s="5">
        <f t="shared" si="3"/>
        <v>0</v>
      </c>
      <c r="U49" s="5">
        <f t="shared" si="18"/>
        <v>0</v>
      </c>
      <c r="W49" s="5">
        <f t="shared" si="22"/>
        <v>0</v>
      </c>
      <c r="Z49" s="11"/>
    </row>
    <row r="50" spans="1:26" hidden="1">
      <c r="M50" s="5">
        <f>HLOOKUP(L50,$C$76:$O$83,6)</f>
        <v>0</v>
      </c>
      <c r="O50" s="5">
        <f>HLOOKUP(N50,$C$76:$O$83,7)</f>
        <v>0</v>
      </c>
      <c r="Q50" s="5">
        <f>HLOOKUP(P50,$C$76:$O$83,8)</f>
        <v>0</v>
      </c>
      <c r="S50" s="5">
        <f t="shared" si="3"/>
        <v>0</v>
      </c>
      <c r="U50" s="5">
        <f t="shared" si="18"/>
        <v>0</v>
      </c>
      <c r="W50" s="5">
        <f t="shared" si="22"/>
        <v>0</v>
      </c>
      <c r="Z50" s="11">
        <f>(E49+G49+I49+K49+M49+M50+O49+O50+Q49+Q50+S49+S50)</f>
        <v>0</v>
      </c>
    </row>
    <row r="51" spans="1:26" hidden="1">
      <c r="K51" s="14"/>
      <c r="M51" s="14"/>
      <c r="O51" s="14"/>
      <c r="Q51" s="14"/>
      <c r="S51" s="5">
        <f t="shared" si="3"/>
        <v>0</v>
      </c>
      <c r="U51" s="5">
        <f t="shared" si="18"/>
        <v>0</v>
      </c>
      <c r="W51" s="5">
        <f t="shared" si="22"/>
        <v>0</v>
      </c>
      <c r="Z51" s="11" t="s">
        <v>0</v>
      </c>
    </row>
    <row r="52" spans="1:26" hidden="1">
      <c r="A52" s="1" t="s">
        <v>26</v>
      </c>
      <c r="B52" s="3" t="s">
        <v>21</v>
      </c>
      <c r="D52" s="15"/>
      <c r="F52" s="15"/>
      <c r="H52" s="15"/>
      <c r="J52" s="15"/>
      <c r="L52" s="15"/>
      <c r="M52" s="5">
        <f>HLOOKUP(L52,$C$76:$O$83,6)</f>
        <v>0</v>
      </c>
      <c r="N52" s="15"/>
      <c r="O52" s="5">
        <f>HLOOKUP(N52,$C$76:$O$83,7)</f>
        <v>0</v>
      </c>
      <c r="P52" s="15"/>
      <c r="Q52" s="5">
        <f>HLOOKUP(P52,$C$76:$O$83,8)</f>
        <v>0</v>
      </c>
      <c r="R52" s="15"/>
      <c r="S52" s="5">
        <f t="shared" si="3"/>
        <v>0</v>
      </c>
      <c r="T52" s="15"/>
      <c r="U52" s="5">
        <f t="shared" si="18"/>
        <v>0</v>
      </c>
      <c r="V52" s="15"/>
      <c r="W52" s="5">
        <f t="shared" si="22"/>
        <v>0</v>
      </c>
      <c r="Z52" s="11" t="s">
        <v>0</v>
      </c>
    </row>
    <row r="53" spans="1:26" hidden="1">
      <c r="M53" s="5">
        <f>HLOOKUP(L53,$C$76:$O$83,6)</f>
        <v>0</v>
      </c>
      <c r="O53" s="5">
        <f>HLOOKUP(N53,$C$76:$O$83,7)</f>
        <v>0</v>
      </c>
      <c r="Q53" s="5">
        <f>HLOOKUP(P53,$C$76:$O$83,8)</f>
        <v>0</v>
      </c>
      <c r="S53" s="5">
        <f t="shared" si="3"/>
        <v>0</v>
      </c>
      <c r="U53" s="5">
        <f t="shared" si="18"/>
        <v>0</v>
      </c>
      <c r="W53" s="5">
        <f t="shared" si="22"/>
        <v>0</v>
      </c>
      <c r="Z53" s="11">
        <f>(E52+G52+I52+K52+M52+M53+O52+O53+Q52+Q53+S52+S53)</f>
        <v>0</v>
      </c>
    </row>
    <row r="54" spans="1:26" hidden="1">
      <c r="D54" s="12"/>
      <c r="F54" s="12"/>
      <c r="H54" s="12"/>
      <c r="J54" s="12"/>
      <c r="L54" s="12"/>
      <c r="M54" s="5" t="s">
        <v>0</v>
      </c>
      <c r="N54" s="12"/>
      <c r="P54" s="12"/>
      <c r="R54" s="12"/>
      <c r="S54" s="5">
        <f t="shared" si="3"/>
        <v>0</v>
      </c>
      <c r="T54" s="12"/>
      <c r="U54" s="5">
        <f t="shared" si="18"/>
        <v>0</v>
      </c>
      <c r="V54" s="12"/>
      <c r="W54" s="5">
        <f t="shared" si="22"/>
        <v>0</v>
      </c>
      <c r="Z54" s="11"/>
    </row>
    <row r="55" spans="1:26" hidden="1">
      <c r="A55" s="1" t="s">
        <v>27</v>
      </c>
      <c r="B55" s="3" t="s">
        <v>16</v>
      </c>
      <c r="D55" s="12"/>
      <c r="F55" s="12"/>
      <c r="H55" s="12"/>
      <c r="J55" s="12"/>
      <c r="L55" s="12"/>
      <c r="M55" s="5">
        <f>HLOOKUP(L55,$C$76:$O$83,6)</f>
        <v>0</v>
      </c>
      <c r="N55" s="12"/>
      <c r="O55" s="5">
        <f>HLOOKUP(N55,$C$76:$O$83,7)</f>
        <v>0</v>
      </c>
      <c r="P55" s="12"/>
      <c r="Q55" s="5">
        <f>HLOOKUP(P55,$C$76:$O$83,8)</f>
        <v>0</v>
      </c>
      <c r="R55" s="12"/>
      <c r="S55" s="5">
        <f t="shared" si="3"/>
        <v>0</v>
      </c>
      <c r="T55" s="12"/>
      <c r="U55" s="5">
        <f t="shared" si="18"/>
        <v>0</v>
      </c>
      <c r="V55" s="12"/>
      <c r="W55" s="5">
        <f t="shared" si="22"/>
        <v>0</v>
      </c>
      <c r="Z55" s="11" t="s">
        <v>0</v>
      </c>
    </row>
    <row r="56" spans="1:26" hidden="1">
      <c r="D56" s="12"/>
      <c r="F56" s="12"/>
      <c r="H56" s="12"/>
      <c r="J56" s="12"/>
      <c r="L56" s="12"/>
      <c r="M56" s="5">
        <f>HLOOKUP(L56,$C$76:$O$83,6)</f>
        <v>0</v>
      </c>
      <c r="N56" s="12"/>
      <c r="O56" s="5">
        <f>HLOOKUP(N56,$C$76:$O$83,7)</f>
        <v>0</v>
      </c>
      <c r="P56" s="12"/>
      <c r="Q56" s="5">
        <f>HLOOKUP(P56,$C$76:$O$83,8)</f>
        <v>0</v>
      </c>
      <c r="R56" s="12"/>
      <c r="S56" s="5">
        <f t="shared" si="3"/>
        <v>0</v>
      </c>
      <c r="T56" s="12"/>
      <c r="U56" s="5">
        <f t="shared" si="18"/>
        <v>0</v>
      </c>
      <c r="V56" s="12"/>
      <c r="W56" s="5">
        <f t="shared" si="22"/>
        <v>0</v>
      </c>
      <c r="Z56" s="11">
        <f>(E55+G55+I55+K55+M55+M56+O55+O56+Q55+Q56+S55+S56)</f>
        <v>0</v>
      </c>
    </row>
    <row r="57" spans="1:26" hidden="1">
      <c r="D57" s="12"/>
      <c r="F57" s="12"/>
      <c r="H57" s="12"/>
      <c r="J57" s="12"/>
      <c r="L57" s="12"/>
      <c r="M57" s="5" t="s">
        <v>0</v>
      </c>
      <c r="N57" s="12"/>
      <c r="P57" s="12"/>
      <c r="R57" s="12"/>
      <c r="S57" s="5">
        <f t="shared" si="3"/>
        <v>0</v>
      </c>
      <c r="T57" s="12"/>
      <c r="U57" s="5">
        <f t="shared" si="18"/>
        <v>0</v>
      </c>
      <c r="V57" s="12"/>
      <c r="W57" s="5">
        <f t="shared" si="22"/>
        <v>0</v>
      </c>
      <c r="Z57" s="11"/>
    </row>
    <row r="58" spans="1:26" hidden="1">
      <c r="A58" s="1" t="s">
        <v>28</v>
      </c>
      <c r="B58" s="3" t="s">
        <v>19</v>
      </c>
      <c r="C58" s="39"/>
      <c r="D58" s="12"/>
      <c r="F58" s="12"/>
      <c r="H58" s="12"/>
      <c r="J58" s="12"/>
      <c r="L58" s="12"/>
      <c r="M58" s="5">
        <f>HLOOKUP(L58,$C$76:$O$83,6)</f>
        <v>0</v>
      </c>
      <c r="N58" s="12"/>
      <c r="O58" s="5">
        <f>HLOOKUP(N58,$C$76:$O$83,7)</f>
        <v>0</v>
      </c>
      <c r="P58" s="12"/>
      <c r="Q58" s="5">
        <f>HLOOKUP(P58,$C$76:$O$83,8)</f>
        <v>0</v>
      </c>
      <c r="R58" s="12"/>
      <c r="S58" s="5">
        <f t="shared" si="3"/>
        <v>0</v>
      </c>
      <c r="T58" s="12"/>
      <c r="U58" s="5">
        <f t="shared" si="18"/>
        <v>0</v>
      </c>
      <c r="V58" s="12"/>
      <c r="W58" s="5">
        <f t="shared" si="22"/>
        <v>0</v>
      </c>
      <c r="Z58" s="11" t="s">
        <v>0</v>
      </c>
    </row>
    <row r="59" spans="1:26" hidden="1">
      <c r="D59" s="12"/>
      <c r="F59" s="12"/>
      <c r="H59" s="12"/>
      <c r="J59" s="12"/>
      <c r="L59" s="12"/>
      <c r="M59" s="5">
        <f>HLOOKUP(L59,$C$76:$O$83,6)</f>
        <v>0</v>
      </c>
      <c r="N59" s="12"/>
      <c r="O59" s="5">
        <f>HLOOKUP(N59,$C$76:$O$83,7)</f>
        <v>0</v>
      </c>
      <c r="P59" s="12"/>
      <c r="Q59" s="5">
        <f>HLOOKUP(P59,$C$76:$O$83,8)</f>
        <v>0</v>
      </c>
      <c r="R59" s="12"/>
      <c r="S59" s="5">
        <f t="shared" si="3"/>
        <v>0</v>
      </c>
      <c r="T59" s="12"/>
      <c r="U59" s="5">
        <f t="shared" si="18"/>
        <v>0</v>
      </c>
      <c r="V59" s="12"/>
      <c r="W59" s="5">
        <f t="shared" si="22"/>
        <v>0</v>
      </c>
      <c r="Z59" s="11">
        <f>(E58+G58+I58+K58+M58+M59+O58+O59+Q58+Q59+S58+S59)</f>
        <v>0</v>
      </c>
    </row>
    <row r="60" spans="1:26" hidden="1">
      <c r="D60" s="12"/>
      <c r="F60" s="12"/>
      <c r="H60" s="12"/>
      <c r="J60" s="12"/>
      <c r="L60" s="12"/>
      <c r="N60" s="12"/>
      <c r="P60" s="12"/>
      <c r="R60" s="12"/>
      <c r="S60" s="5">
        <f t="shared" si="3"/>
        <v>0</v>
      </c>
      <c r="T60" s="12"/>
      <c r="U60" s="5">
        <f t="shared" si="18"/>
        <v>0</v>
      </c>
      <c r="V60" s="12"/>
      <c r="W60" s="5">
        <f t="shared" si="22"/>
        <v>0</v>
      </c>
      <c r="Z60" s="11"/>
    </row>
    <row r="61" spans="1:26" hidden="1">
      <c r="A61" s="1" t="s">
        <v>33</v>
      </c>
      <c r="B61" s="3" t="s">
        <v>22</v>
      </c>
      <c r="D61" s="12"/>
      <c r="F61" s="12"/>
      <c r="H61" s="12"/>
      <c r="J61" s="12"/>
      <c r="L61" s="12"/>
      <c r="M61" s="5">
        <f>HLOOKUP(L61,$C$76:$O$83,6)</f>
        <v>0</v>
      </c>
      <c r="N61" s="12"/>
      <c r="O61" s="5">
        <f>HLOOKUP(N61,$C$76:$O$83,7)</f>
        <v>0</v>
      </c>
      <c r="P61" s="12"/>
      <c r="Q61" s="5">
        <f>HLOOKUP(P61,$C$76:$O$83,8)</f>
        <v>0</v>
      </c>
      <c r="R61" s="12"/>
      <c r="S61" s="5">
        <f t="shared" si="3"/>
        <v>0</v>
      </c>
      <c r="T61" s="12"/>
      <c r="U61" s="5">
        <f t="shared" si="18"/>
        <v>0</v>
      </c>
      <c r="V61" s="12"/>
      <c r="W61" s="5">
        <f t="shared" si="22"/>
        <v>0</v>
      </c>
      <c r="Z61" s="11" t="s">
        <v>0</v>
      </c>
    </row>
    <row r="62" spans="1:26" hidden="1">
      <c r="D62" s="12"/>
      <c r="F62" s="12"/>
      <c r="H62" s="12"/>
      <c r="J62" s="12"/>
      <c r="L62" s="12"/>
      <c r="M62" s="5">
        <f>HLOOKUP(L62,$C$76:$O$83,6)</f>
        <v>0</v>
      </c>
      <c r="N62" s="12"/>
      <c r="O62" s="5">
        <f>HLOOKUP(N62,$C$76:$O$83,7)</f>
        <v>0</v>
      </c>
      <c r="P62" s="12"/>
      <c r="Q62" s="5">
        <f>HLOOKUP(P62,$C$76:$O$83,8)</f>
        <v>0</v>
      </c>
      <c r="R62" s="12"/>
      <c r="S62" s="5">
        <f t="shared" si="3"/>
        <v>0</v>
      </c>
      <c r="T62" s="12"/>
      <c r="U62" s="5">
        <f t="shared" si="18"/>
        <v>0</v>
      </c>
      <c r="V62" s="12"/>
      <c r="W62" s="5">
        <f t="shared" si="22"/>
        <v>0</v>
      </c>
      <c r="Z62" s="11">
        <f>(E61+G61+I61+K61+M61+M62+O61+O62+Q61+Q62+S61+S62)</f>
        <v>0</v>
      </c>
    </row>
    <row r="63" spans="1:26" hidden="1">
      <c r="D63" s="12"/>
      <c r="F63" s="12"/>
      <c r="H63" s="12"/>
      <c r="J63" s="12"/>
      <c r="L63" s="12"/>
      <c r="N63" s="12"/>
      <c r="P63" s="12"/>
      <c r="R63" s="12"/>
      <c r="S63" s="5">
        <f t="shared" si="3"/>
        <v>0</v>
      </c>
      <c r="T63" s="12"/>
      <c r="U63" s="5">
        <f t="shared" si="18"/>
        <v>0</v>
      </c>
      <c r="V63" s="12"/>
      <c r="W63" s="5">
        <f t="shared" si="22"/>
        <v>0</v>
      </c>
      <c r="Z63" s="11" t="s">
        <v>0</v>
      </c>
    </row>
    <row r="64" spans="1:26" hidden="1">
      <c r="A64" s="1" t="s">
        <v>29</v>
      </c>
      <c r="B64" s="3" t="s">
        <v>20</v>
      </c>
      <c r="D64" s="12"/>
      <c r="F64" s="12"/>
      <c r="H64" s="12"/>
      <c r="J64" s="12"/>
      <c r="L64" s="12"/>
      <c r="M64" s="5">
        <f>HLOOKUP(L64,$C$76:$O$83,6)</f>
        <v>0</v>
      </c>
      <c r="N64" s="12"/>
      <c r="O64" s="5">
        <f>HLOOKUP(N64,$C$76:$O$83,7)</f>
        <v>0</v>
      </c>
      <c r="P64" s="12"/>
      <c r="Q64" s="5">
        <f>HLOOKUP(P64,$C$76:$O$83,8)</f>
        <v>0</v>
      </c>
      <c r="R64" s="12"/>
      <c r="S64" s="5">
        <f t="shared" si="3"/>
        <v>0</v>
      </c>
      <c r="T64" s="12"/>
      <c r="U64" s="5">
        <f t="shared" si="18"/>
        <v>0</v>
      </c>
      <c r="V64" s="12"/>
      <c r="W64" s="5">
        <f t="shared" si="22"/>
        <v>0</v>
      </c>
      <c r="Z64" s="11" t="s">
        <v>0</v>
      </c>
    </row>
    <row r="65" spans="1:27" hidden="1">
      <c r="D65" s="12"/>
      <c r="F65" s="12"/>
      <c r="H65" s="12"/>
      <c r="J65" s="12"/>
      <c r="L65" s="12"/>
      <c r="M65" s="5">
        <f>HLOOKUP(L65,$C$76:$O$83,6)</f>
        <v>0</v>
      </c>
      <c r="N65" s="12"/>
      <c r="O65" s="5">
        <f>HLOOKUP(N65,$C$76:$O$83,7)</f>
        <v>0</v>
      </c>
      <c r="P65" s="12"/>
      <c r="Q65" s="5">
        <f>HLOOKUP(P65,$C$76:$O$83,8)</f>
        <v>0</v>
      </c>
      <c r="R65" s="12"/>
      <c r="S65" s="5">
        <f t="shared" si="3"/>
        <v>0</v>
      </c>
      <c r="T65" s="12"/>
      <c r="U65" s="5">
        <f t="shared" si="18"/>
        <v>0</v>
      </c>
      <c r="V65" s="12"/>
      <c r="W65" s="5">
        <f t="shared" si="22"/>
        <v>0</v>
      </c>
      <c r="Z65" s="11">
        <f>(E64+G64+I64+K64+M64+M65+O64+O65+Q64+Q65+S64+S65)</f>
        <v>0</v>
      </c>
    </row>
    <row r="66" spans="1:27" hidden="1">
      <c r="D66" s="12"/>
      <c r="F66" s="12"/>
      <c r="H66" s="12"/>
      <c r="J66" s="12"/>
      <c r="L66" s="12"/>
      <c r="M66" s="5" t="s">
        <v>0</v>
      </c>
      <c r="N66" s="12"/>
      <c r="P66" s="12"/>
      <c r="R66" s="12"/>
      <c r="S66" s="5">
        <f t="shared" si="3"/>
        <v>0</v>
      </c>
      <c r="T66" s="12"/>
      <c r="U66" s="5">
        <f t="shared" si="18"/>
        <v>0</v>
      </c>
      <c r="V66" s="12"/>
      <c r="W66" s="5">
        <f t="shared" si="22"/>
        <v>0</v>
      </c>
      <c r="Z66" s="11"/>
    </row>
    <row r="67" spans="1:27" hidden="1">
      <c r="A67" s="1" t="s">
        <v>11</v>
      </c>
      <c r="B67" s="3" t="s">
        <v>17</v>
      </c>
      <c r="D67" s="12"/>
      <c r="F67" s="12"/>
      <c r="H67" s="12"/>
      <c r="J67" s="12"/>
      <c r="L67" s="12"/>
      <c r="M67" s="5">
        <f>HLOOKUP(L67,$C$76:$O$83,6)</f>
        <v>0</v>
      </c>
      <c r="N67" s="12"/>
      <c r="O67" s="5">
        <f>HLOOKUP(N67,$C$76:$O$83,7)</f>
        <v>0</v>
      </c>
      <c r="P67" s="12"/>
      <c r="Q67" s="5">
        <f>HLOOKUP(P67,$C$76:$O$83,8)</f>
        <v>0</v>
      </c>
      <c r="R67" s="12"/>
      <c r="S67" s="5">
        <f t="shared" si="3"/>
        <v>0</v>
      </c>
      <c r="T67" s="12"/>
      <c r="U67" s="5">
        <f t="shared" si="18"/>
        <v>0</v>
      </c>
      <c r="V67" s="12"/>
      <c r="W67" s="5">
        <f t="shared" si="22"/>
        <v>0</v>
      </c>
      <c r="Z67" s="11" t="s">
        <v>0</v>
      </c>
    </row>
    <row r="68" spans="1:27" hidden="1">
      <c r="D68" s="12"/>
      <c r="F68" s="12"/>
      <c r="H68" s="12"/>
      <c r="J68" s="12"/>
      <c r="L68" s="12"/>
      <c r="M68" s="5">
        <f>HLOOKUP(L68,$C$76:$O$83,6)</f>
        <v>0</v>
      </c>
      <c r="N68" s="12"/>
      <c r="O68" s="5">
        <f>HLOOKUP(N68,$C$76:$O$83,7)</f>
        <v>0</v>
      </c>
      <c r="P68" s="12"/>
      <c r="Q68" s="5">
        <f>HLOOKUP(P68,$C$76:$O$83,8)</f>
        <v>0</v>
      </c>
      <c r="R68" s="12"/>
      <c r="S68" s="5">
        <f t="shared" si="3"/>
        <v>0</v>
      </c>
      <c r="T68" s="12"/>
      <c r="U68" s="5">
        <f t="shared" si="18"/>
        <v>0</v>
      </c>
      <c r="V68" s="12"/>
      <c r="W68" s="5">
        <f t="shared" si="22"/>
        <v>0</v>
      </c>
      <c r="Z68" s="11">
        <f>(E67+G67+I67+K67+M67+M68+O67+O68+Q67+Q68+S67+S68)</f>
        <v>0</v>
      </c>
    </row>
    <row r="69" spans="1:27" hidden="1">
      <c r="D69" s="12"/>
      <c r="F69" s="12"/>
      <c r="H69" s="12"/>
      <c r="J69" s="12"/>
      <c r="L69" s="12"/>
      <c r="N69" s="12"/>
      <c r="P69" s="12"/>
      <c r="R69" s="12"/>
      <c r="S69" s="5">
        <f t="shared" si="3"/>
        <v>0</v>
      </c>
      <c r="T69" s="12"/>
      <c r="U69" s="5">
        <f t="shared" si="18"/>
        <v>0</v>
      </c>
      <c r="V69" s="12"/>
      <c r="W69" s="5">
        <f t="shared" si="22"/>
        <v>0</v>
      </c>
      <c r="X69" s="14"/>
      <c r="Z69" s="11" t="s">
        <v>0</v>
      </c>
    </row>
    <row r="70" spans="1:27" hidden="1">
      <c r="A70" s="1" t="s">
        <v>30</v>
      </c>
      <c r="B70" s="3" t="s">
        <v>32</v>
      </c>
      <c r="D70" s="12"/>
      <c r="F70" s="12"/>
      <c r="H70" s="12"/>
      <c r="J70" s="12"/>
      <c r="L70" s="12"/>
      <c r="M70" s="5">
        <f>HLOOKUP(L70,$C$76:$O$83,6)</f>
        <v>0</v>
      </c>
      <c r="N70" s="12"/>
      <c r="O70" s="5">
        <f>HLOOKUP(N70,$C$76:$O$83,7)</f>
        <v>0</v>
      </c>
      <c r="P70" s="12"/>
      <c r="Q70" s="5">
        <f>HLOOKUP(P70,$C$76:$O$83,8)</f>
        <v>0</v>
      </c>
      <c r="R70" s="12"/>
      <c r="S70" s="5">
        <f t="shared" ref="S70:S71" si="23">HLOOKUP(R70,$C$76:$O$84,8)</f>
        <v>0</v>
      </c>
      <c r="T70" s="12"/>
      <c r="U70" s="5">
        <f t="shared" si="18"/>
        <v>0</v>
      </c>
      <c r="V70" s="12"/>
      <c r="W70" s="5">
        <f t="shared" si="22"/>
        <v>0</v>
      </c>
      <c r="Z70" s="11" t="s">
        <v>0</v>
      </c>
    </row>
    <row r="71" spans="1:27" hidden="1">
      <c r="D71" s="12"/>
      <c r="L71" s="15"/>
      <c r="M71" s="5">
        <f>HLOOKUP(L71,$C$76:$O$83,6)</f>
        <v>0</v>
      </c>
      <c r="N71" s="15"/>
      <c r="O71" s="5">
        <f>HLOOKUP(N71,$C$76:$O$83,7)</f>
        <v>0</v>
      </c>
      <c r="P71" s="15"/>
      <c r="Q71" s="5">
        <f>HLOOKUP(P71,$C$76:$O$83,8)</f>
        <v>0</v>
      </c>
      <c r="R71" s="15"/>
      <c r="S71" s="5">
        <f t="shared" si="23"/>
        <v>0</v>
      </c>
      <c r="T71" s="15"/>
      <c r="U71" s="5">
        <f t="shared" si="18"/>
        <v>0</v>
      </c>
      <c r="V71" s="15"/>
      <c r="W71" s="5">
        <f t="shared" si="22"/>
        <v>0</v>
      </c>
      <c r="Z71" s="11">
        <f>(E70+G70+I70+K70+M70+M71+O70+O71+Q70+Q71+S70+S71)</f>
        <v>0</v>
      </c>
    </row>
    <row r="72" spans="1:27">
      <c r="D72" s="12"/>
      <c r="L72" s="15"/>
      <c r="M72" s="14"/>
      <c r="N72" s="15"/>
      <c r="O72" s="14"/>
      <c r="P72" s="15"/>
      <c r="Q72" s="14"/>
      <c r="R72" s="15"/>
      <c r="T72" s="15"/>
      <c r="V72" s="15"/>
      <c r="Z72" s="11"/>
    </row>
    <row r="73" spans="1:27">
      <c r="L73" s="15"/>
      <c r="M73" s="14"/>
      <c r="N73" s="15"/>
      <c r="O73" s="14"/>
      <c r="P73" s="15"/>
      <c r="Q73" s="14"/>
      <c r="R73" s="15"/>
      <c r="T73" s="15"/>
      <c r="V73" s="15"/>
      <c r="Z73" s="11"/>
    </row>
    <row r="74" spans="1:27">
      <c r="B74" s="40" t="s">
        <v>23</v>
      </c>
      <c r="E74" s="20">
        <f t="shared" ref="E74:K74" si="24">SUM(E4:E71)</f>
        <v>36</v>
      </c>
      <c r="F74" s="20"/>
      <c r="G74" s="20">
        <f t="shared" si="24"/>
        <v>39</v>
      </c>
      <c r="H74" s="20"/>
      <c r="I74" s="20">
        <f t="shared" si="24"/>
        <v>0</v>
      </c>
      <c r="J74" s="20"/>
      <c r="K74" s="20">
        <f t="shared" si="24"/>
        <v>81</v>
      </c>
      <c r="L74" s="20"/>
      <c r="M74" s="20">
        <f>SUM(M4:M71)</f>
        <v>67</v>
      </c>
      <c r="N74" s="12"/>
      <c r="O74" s="20">
        <f>SUM(O4:O71)</f>
        <v>93</v>
      </c>
      <c r="P74" s="12"/>
      <c r="Q74" s="20">
        <f>SUM(Q4:Q71)</f>
        <v>58</v>
      </c>
      <c r="R74" s="20"/>
      <c r="S74" s="20">
        <f t="shared" ref="S74:W74" si="25">SUM(S4:S71)</f>
        <v>118</v>
      </c>
      <c r="T74" s="20"/>
      <c r="U74" s="20">
        <f t="shared" ref="U74" si="26">SUM(U4:U71)</f>
        <v>48</v>
      </c>
      <c r="V74" s="20"/>
      <c r="W74" s="20">
        <f t="shared" si="25"/>
        <v>94</v>
      </c>
      <c r="Z74" s="41">
        <f>SUM(Z4:Z71)</f>
        <v>627</v>
      </c>
      <c r="AA74" s="19">
        <f>SUM(E74,G74,I74,K74,M74,O74,Q74,S74)</f>
        <v>492</v>
      </c>
    </row>
    <row r="75" spans="1:27">
      <c r="L75" s="3"/>
      <c r="N75" s="3"/>
      <c r="P75" s="3"/>
      <c r="R75" s="3"/>
      <c r="V75" s="3"/>
      <c r="Z75" s="11"/>
    </row>
    <row r="76" spans="1:27">
      <c r="A76" s="7" t="s">
        <v>7</v>
      </c>
      <c r="C76" s="3">
        <v>0</v>
      </c>
      <c r="D76" s="3">
        <v>1</v>
      </c>
      <c r="E76" s="3">
        <v>2</v>
      </c>
      <c r="F76" s="3">
        <v>3</v>
      </c>
      <c r="G76" s="3">
        <v>4</v>
      </c>
      <c r="H76" s="3">
        <v>5</v>
      </c>
      <c r="I76" s="3">
        <v>6</v>
      </c>
      <c r="J76" s="3">
        <v>7</v>
      </c>
      <c r="K76" s="3">
        <v>8</v>
      </c>
      <c r="L76" s="3">
        <v>9</v>
      </c>
      <c r="M76" s="3">
        <v>10</v>
      </c>
      <c r="N76" s="3">
        <v>11</v>
      </c>
      <c r="O76" s="3">
        <v>12</v>
      </c>
    </row>
    <row r="77" spans="1:27">
      <c r="A77" s="3"/>
      <c r="B77" s="5"/>
    </row>
    <row r="78" spans="1:27">
      <c r="A78" s="3"/>
      <c r="B78" s="5"/>
    </row>
    <row r="79" spans="1:27">
      <c r="A79" s="3"/>
      <c r="B79" s="5"/>
    </row>
    <row r="80" spans="1:27">
      <c r="A80" s="13"/>
      <c r="B80" s="5"/>
    </row>
    <row r="81" spans="1:15">
      <c r="A81" s="3" t="s">
        <v>6</v>
      </c>
      <c r="B81" s="5">
        <f t="shared" ref="B81:B83" si="27">SUM(D81:O81)</f>
        <v>81</v>
      </c>
      <c r="C81" s="3">
        <v>0</v>
      </c>
      <c r="D81" s="5">
        <v>14</v>
      </c>
      <c r="E81" s="5">
        <v>12</v>
      </c>
      <c r="F81" s="5">
        <v>10</v>
      </c>
      <c r="G81" s="5">
        <v>9</v>
      </c>
      <c r="H81" s="5">
        <v>8</v>
      </c>
      <c r="I81" s="5">
        <v>7</v>
      </c>
      <c r="J81" s="5">
        <v>6</v>
      </c>
      <c r="K81" s="5">
        <v>5</v>
      </c>
      <c r="L81" s="5">
        <v>4</v>
      </c>
      <c r="M81" s="5">
        <v>3</v>
      </c>
      <c r="N81" s="5">
        <v>2</v>
      </c>
      <c r="O81" s="5">
        <v>1</v>
      </c>
    </row>
    <row r="82" spans="1:15">
      <c r="A82" s="3" t="s">
        <v>4</v>
      </c>
      <c r="B82" s="5">
        <f t="shared" si="27"/>
        <v>93</v>
      </c>
      <c r="C82" s="3">
        <v>0</v>
      </c>
      <c r="D82" s="5">
        <v>15</v>
      </c>
      <c r="E82" s="5">
        <v>13</v>
      </c>
      <c r="F82" s="5">
        <v>11</v>
      </c>
      <c r="G82" s="5">
        <v>10</v>
      </c>
      <c r="H82" s="5">
        <v>9</v>
      </c>
      <c r="I82" s="5">
        <v>8</v>
      </c>
      <c r="J82" s="5">
        <v>7</v>
      </c>
      <c r="K82" s="5">
        <v>6</v>
      </c>
      <c r="L82" s="5">
        <v>5</v>
      </c>
      <c r="M82" s="5">
        <v>4</v>
      </c>
      <c r="N82" s="5">
        <v>3</v>
      </c>
      <c r="O82" s="5">
        <v>2</v>
      </c>
    </row>
    <row r="83" spans="1:15">
      <c r="A83" s="3" t="s">
        <v>5</v>
      </c>
      <c r="B83" s="5">
        <f t="shared" si="27"/>
        <v>129</v>
      </c>
      <c r="C83" s="3">
        <v>0</v>
      </c>
      <c r="D83" s="5">
        <v>18</v>
      </c>
      <c r="E83" s="5">
        <v>16</v>
      </c>
      <c r="F83" s="5">
        <v>14</v>
      </c>
      <c r="G83" s="5">
        <v>13</v>
      </c>
      <c r="H83" s="5">
        <v>12</v>
      </c>
      <c r="I83" s="5">
        <v>11</v>
      </c>
      <c r="J83" s="5">
        <v>10</v>
      </c>
      <c r="K83" s="5">
        <v>9</v>
      </c>
      <c r="L83" s="5">
        <v>8</v>
      </c>
      <c r="M83" s="5">
        <v>7</v>
      </c>
      <c r="N83" s="5">
        <v>6</v>
      </c>
      <c r="O83" s="5">
        <v>5</v>
      </c>
    </row>
    <row r="84" spans="1:15">
      <c r="A84" s="3" t="s">
        <v>43</v>
      </c>
      <c r="B84" s="5">
        <v>123</v>
      </c>
      <c r="C84" s="3">
        <v>0</v>
      </c>
      <c r="D84" s="5">
        <v>16</v>
      </c>
      <c r="E84" s="5">
        <v>14</v>
      </c>
      <c r="F84" s="5">
        <v>12</v>
      </c>
      <c r="G84" s="5">
        <v>11</v>
      </c>
      <c r="H84" s="5">
        <v>10</v>
      </c>
      <c r="I84" s="5">
        <v>9</v>
      </c>
      <c r="J84" s="5">
        <v>8</v>
      </c>
      <c r="K84" s="5">
        <v>7</v>
      </c>
      <c r="L84" s="5">
        <v>6</v>
      </c>
      <c r="M84" s="5">
        <v>5</v>
      </c>
      <c r="N84" s="5">
        <v>4</v>
      </c>
      <c r="O84" s="5">
        <v>3</v>
      </c>
    </row>
  </sheetData>
  <phoneticPr fontId="0" type="noConversion"/>
  <printOptions gridLines="1"/>
  <pageMargins left="0.48" right="0.54" top="0.85" bottom="0.68" header="0.38" footer="0.5"/>
  <pageSetup scale="62" orientation="portrait" horizontalDpi="300" verticalDpi="300"/>
  <headerFooter>
    <oddHeader>&amp;L&amp;"Arial,Bold"&amp;12 2009 US Collegiate Championship_x000D_San Antonio, TX&amp;RMarch 26-28, 2009</oddHeader>
    <oddFooter>&amp;L&amp;"Arial,Bold"Revised 3/09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1:E31"/>
  <sheetViews>
    <sheetView workbookViewId="0">
      <selection activeCell="A3" sqref="A3"/>
    </sheetView>
  </sheetViews>
  <sheetFormatPr baseColWidth="10" defaultColWidth="8.83203125" defaultRowHeight="12" x14ac:dyDescent="0"/>
  <cols>
    <col min="1" max="1" width="37.33203125" style="6" bestFit="1" customWidth="1"/>
    <col min="2" max="2" width="2.6640625" customWidth="1"/>
    <col min="3" max="3" width="11.5" bestFit="1" customWidth="1"/>
    <col min="4" max="4" width="2.6640625" customWidth="1"/>
    <col min="5" max="5" width="23.5" bestFit="1" customWidth="1"/>
  </cols>
  <sheetData>
    <row r="1" spans="1:5" ht="19" thickBot="1">
      <c r="A1" s="21" t="s">
        <v>8</v>
      </c>
      <c r="B1" s="22"/>
      <c r="C1" s="23" t="s">
        <v>9</v>
      </c>
      <c r="D1" s="24"/>
      <c r="E1" s="25" t="s">
        <v>10</v>
      </c>
    </row>
    <row r="2" spans="1:5" ht="13" thickTop="1">
      <c r="A2" s="35"/>
      <c r="B2" s="26"/>
      <c r="C2" s="27"/>
      <c r="D2" s="26"/>
      <c r="E2" s="28"/>
    </row>
    <row r="3" spans="1:5" s="34" customFormat="1" ht="20" customHeight="1">
      <c r="A3" s="33">
        <f>Calculation!$A$4</f>
        <v>0</v>
      </c>
      <c r="B3" s="37"/>
      <c r="C3" s="33"/>
      <c r="D3" s="37"/>
      <c r="E3" s="38">
        <f>Calculation!$Z$5</f>
        <v>77</v>
      </c>
    </row>
    <row r="4" spans="1:5" s="34" customFormat="1" ht="20" customHeight="1">
      <c r="A4" s="33"/>
      <c r="B4" s="37"/>
      <c r="C4" s="33"/>
      <c r="D4" s="37"/>
      <c r="E4" s="38">
        <f>Calculation!$Z$8</f>
        <v>43</v>
      </c>
    </row>
    <row r="5" spans="1:5" s="34" customFormat="1" ht="20" customHeight="1">
      <c r="A5" s="33"/>
      <c r="B5" s="37"/>
      <c r="C5" s="33"/>
      <c r="D5" s="37"/>
      <c r="E5" s="38">
        <f>Calculation!$Z$11</f>
        <v>177</v>
      </c>
    </row>
    <row r="6" spans="1:5" s="34" customFormat="1" ht="20" customHeight="1">
      <c r="A6" s="33"/>
      <c r="B6" s="37"/>
      <c r="C6" s="33"/>
      <c r="D6" s="37"/>
      <c r="E6" s="38">
        <f>Calculation!$Z$14</f>
        <v>24</v>
      </c>
    </row>
    <row r="7" spans="1:5" s="34" customFormat="1" ht="20" customHeight="1">
      <c r="A7" s="33"/>
      <c r="B7" s="37"/>
      <c r="C7" s="33"/>
      <c r="D7" s="37"/>
      <c r="E7" s="38">
        <f>Calculation!$Z$23</f>
        <v>28</v>
      </c>
    </row>
    <row r="8" spans="1:5" s="34" customFormat="1" ht="20" customHeight="1">
      <c r="A8" s="33"/>
      <c r="B8" s="37"/>
      <c r="C8" s="33"/>
      <c r="D8" s="37"/>
      <c r="E8" s="38">
        <f>Calculation!$Z$26</f>
        <v>16</v>
      </c>
    </row>
    <row r="9" spans="1:5" ht="15">
      <c r="A9" s="30"/>
      <c r="B9" s="29"/>
      <c r="C9" s="30"/>
      <c r="D9" s="29"/>
      <c r="E9" s="31"/>
    </row>
    <row r="10" spans="1:5" ht="15">
      <c r="A10" s="30"/>
      <c r="B10" s="29"/>
      <c r="C10" s="30"/>
      <c r="D10" s="29"/>
      <c r="E10" s="31"/>
    </row>
    <row r="11" spans="1:5" ht="15">
      <c r="A11" s="30"/>
      <c r="B11" s="29"/>
      <c r="C11" s="30"/>
      <c r="D11" s="29"/>
      <c r="E11" s="31"/>
    </row>
    <row r="12" spans="1:5" ht="15">
      <c r="A12" s="30"/>
      <c r="B12" s="29"/>
      <c r="C12" s="30"/>
      <c r="D12" s="29"/>
      <c r="E12" s="31"/>
    </row>
    <row r="13" spans="1:5" ht="15">
      <c r="A13" s="30"/>
      <c r="B13" s="29"/>
      <c r="C13" s="6"/>
      <c r="D13" s="29"/>
      <c r="E13" s="31"/>
    </row>
    <row r="14" spans="1:5" ht="15">
      <c r="A14" s="30"/>
      <c r="B14" s="29"/>
      <c r="C14" s="30"/>
      <c r="D14" s="29"/>
      <c r="E14" s="31"/>
    </row>
    <row r="15" spans="1:5" ht="15">
      <c r="A15" s="30"/>
      <c r="B15" s="29"/>
      <c r="C15" s="30"/>
      <c r="D15" s="29"/>
      <c r="E15" s="31"/>
    </row>
    <row r="16" spans="1:5" ht="15">
      <c r="A16" s="30"/>
      <c r="B16" s="29"/>
      <c r="C16" s="30"/>
      <c r="D16" s="29"/>
      <c r="E16" s="31"/>
    </row>
    <row r="17" spans="1:5" ht="15">
      <c r="A17" s="30"/>
      <c r="B17" s="29"/>
      <c r="C17" s="30"/>
      <c r="D17" s="29"/>
      <c r="E17" s="31"/>
    </row>
    <row r="18" spans="1:5" ht="15">
      <c r="A18" s="30"/>
      <c r="B18" s="29"/>
      <c r="C18" s="30"/>
      <c r="D18" s="29"/>
      <c r="E18" s="31"/>
    </row>
    <row r="19" spans="1:5" ht="15">
      <c r="A19" s="30"/>
      <c r="B19" s="29"/>
      <c r="C19" s="30"/>
      <c r="D19" s="29"/>
      <c r="E19" s="31"/>
    </row>
    <row r="20" spans="1:5" ht="15">
      <c r="A20" s="30"/>
      <c r="B20" s="29"/>
      <c r="C20" s="30"/>
      <c r="D20" s="29"/>
      <c r="E20" s="31"/>
    </row>
    <row r="21" spans="1:5" ht="15">
      <c r="A21" s="30"/>
      <c r="B21" s="29"/>
      <c r="C21" s="30"/>
      <c r="D21" s="29"/>
      <c r="E21" s="31"/>
    </row>
    <row r="22" spans="1:5" ht="15">
      <c r="A22" s="30"/>
      <c r="B22" s="29"/>
      <c r="C22" s="30"/>
      <c r="D22" s="29"/>
      <c r="E22" s="31"/>
    </row>
    <row r="23" spans="1:5" ht="15">
      <c r="A23" s="30"/>
      <c r="B23" s="29"/>
      <c r="C23" s="30"/>
      <c r="D23" s="29"/>
      <c r="E23" s="31"/>
    </row>
    <row r="24" spans="1:5" ht="15">
      <c r="A24" s="30"/>
      <c r="B24" s="29"/>
      <c r="C24" s="30"/>
      <c r="D24" s="29"/>
      <c r="E24" s="31"/>
    </row>
    <row r="25" spans="1:5" ht="15">
      <c r="A25" s="30"/>
      <c r="B25" s="29"/>
      <c r="C25" s="30"/>
      <c r="D25" s="29"/>
      <c r="E25" s="31"/>
    </row>
    <row r="26" spans="1:5" ht="15">
      <c r="A26" s="30"/>
      <c r="B26" s="29"/>
      <c r="C26" s="30"/>
      <c r="D26" s="29"/>
      <c r="E26" s="31"/>
    </row>
    <row r="27" spans="1:5" ht="15">
      <c r="A27" s="30"/>
      <c r="B27" s="29"/>
      <c r="C27" s="30"/>
      <c r="D27" s="29"/>
      <c r="E27" s="31"/>
    </row>
    <row r="28" spans="1:5" ht="15">
      <c r="A28" s="30"/>
      <c r="B28" s="29"/>
      <c r="C28" s="30"/>
      <c r="D28" s="29"/>
      <c r="E28" s="31"/>
    </row>
    <row r="29" spans="1:5" ht="15">
      <c r="A29" s="30"/>
      <c r="B29" s="29"/>
      <c r="C29" s="30"/>
      <c r="D29" s="29"/>
      <c r="E29" s="31"/>
    </row>
    <row r="30" spans="1:5" ht="15">
      <c r="A30" s="36"/>
      <c r="B30" s="29"/>
      <c r="C30" s="30"/>
      <c r="D30" s="29"/>
      <c r="E30" s="32"/>
    </row>
    <row r="31" spans="1:5" ht="15">
      <c r="A31" s="36"/>
      <c r="B31" s="29"/>
      <c r="C31" s="30"/>
      <c r="D31" s="29"/>
      <c r="E31" s="32"/>
    </row>
  </sheetData>
  <phoneticPr fontId="0" type="noConversion"/>
  <pageMargins left="0.75" right="0.75" top="1.1599999999999999" bottom="1" header="0.5" footer="0.5"/>
  <pageSetup orientation="portrait"/>
  <headerFooter>
    <oddHeader>&amp;LUS Collegiate Synchronized Swimming&amp;CTeam Trophy&amp;R&amp;D</oddHead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Calculation</vt:lpstr>
      <vt:lpstr>Results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Edward Wightman</dc:creator>
  <cp:lastModifiedBy>Gil Sharon</cp:lastModifiedBy>
  <cp:lastPrinted>2016-02-06T19:43:38Z</cp:lastPrinted>
  <dcterms:created xsi:type="dcterms:W3CDTF">1999-01-27T22:43:19Z</dcterms:created>
  <dcterms:modified xsi:type="dcterms:W3CDTF">2019-03-10T19:52:11Z</dcterms:modified>
</cp:coreProperties>
</file>